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1"/>
  </bookViews>
  <sheets>
    <sheet name="Info Semanal-Mensual" sheetId="1" r:id="rId1"/>
    <sheet name="Datos Mensuales" sheetId="2" r:id="rId2"/>
  </sheets>
  <definedNames/>
  <calcPr fullCalcOnLoad="1"/>
</workbook>
</file>

<file path=xl/sharedStrings.xml><?xml version="1.0" encoding="utf-8"?>
<sst xmlns="http://schemas.openxmlformats.org/spreadsheetml/2006/main" count="1770" uniqueCount="1505">
  <si>
    <t>Acumulado</t>
  </si>
  <si>
    <t>Intervención</t>
  </si>
  <si>
    <t>Tipo de Cambio de Referencia (*)</t>
  </si>
  <si>
    <t>Del Día/Semana</t>
  </si>
  <si>
    <t xml:space="preserve">del BCRA </t>
  </si>
  <si>
    <t>Fecha</t>
  </si>
  <si>
    <t>24 de Mayo de 2002</t>
  </si>
  <si>
    <t>s/d</t>
  </si>
  <si>
    <t>27 de Mayo de 2002</t>
  </si>
  <si>
    <t>28 de Mayo de 2002</t>
  </si>
  <si>
    <t>29 de Mayo de 2002</t>
  </si>
  <si>
    <t>30 de Mayo de 2002</t>
  </si>
  <si>
    <t>31 de Mayo de 2002</t>
  </si>
  <si>
    <t xml:space="preserve"> 3 de Junio de 2002</t>
  </si>
  <si>
    <t xml:space="preserve"> 4 de Junio de 2002</t>
  </si>
  <si>
    <t xml:space="preserve"> 5 de Junio de 2002</t>
  </si>
  <si>
    <t xml:space="preserve"> 6 de Junio de 2002</t>
  </si>
  <si>
    <t xml:space="preserve"> 7 de Junio de 2002</t>
  </si>
  <si>
    <t>10 de Junio de 2002</t>
  </si>
  <si>
    <t>11 de Junio de 2002</t>
  </si>
  <si>
    <t>12 de Junio de 2002</t>
  </si>
  <si>
    <t>13 de Junio de 2002</t>
  </si>
  <si>
    <t>14 de Junio de 2002</t>
  </si>
  <si>
    <t>18 de Junio de 2002</t>
  </si>
  <si>
    <t>19 de Junio de 2002</t>
  </si>
  <si>
    <t>20 de Junio de 2002</t>
  </si>
  <si>
    <t>21 de Junio de 2002</t>
  </si>
  <si>
    <t>24 de Junio de 2002</t>
  </si>
  <si>
    <t>25 de Junio de 2002</t>
  </si>
  <si>
    <t>26 de Junio de 2002</t>
  </si>
  <si>
    <t>27 de Junio de 2002</t>
  </si>
  <si>
    <t>28 de Junio de 2002</t>
  </si>
  <si>
    <t>01 de Julio de 2002</t>
  </si>
  <si>
    <t>02 de Julio de 2002</t>
  </si>
  <si>
    <t>03 de Julio de 2002</t>
  </si>
  <si>
    <t>04 de Julio de 2002</t>
  </si>
  <si>
    <t>05 de Julio de 2002</t>
  </si>
  <si>
    <t>08 de Julio de 2002</t>
  </si>
  <si>
    <t>10 de Julio de 2002</t>
  </si>
  <si>
    <t>11 de Julio de 2002</t>
  </si>
  <si>
    <t>12 de Julio de 2002</t>
  </si>
  <si>
    <t>15 de Julio de 2002</t>
  </si>
  <si>
    <t>16 de Julio de 2002</t>
  </si>
  <si>
    <t>17 de Julio de 2002</t>
  </si>
  <si>
    <t>18 de Julio de 2002</t>
  </si>
  <si>
    <t>19 de Julio de 2002</t>
  </si>
  <si>
    <t>22 de Julio de 2002</t>
  </si>
  <si>
    <t>23 de Julio de 2002</t>
  </si>
  <si>
    <t>24 de Julio de 2002</t>
  </si>
  <si>
    <t>25 de Julio de 2002</t>
  </si>
  <si>
    <t>26 de Julio de 2002</t>
  </si>
  <si>
    <t>29 de Julio de 2002</t>
  </si>
  <si>
    <t>30 de Julio de 2002</t>
  </si>
  <si>
    <t>31 de Julio de 2002</t>
  </si>
  <si>
    <t>1 de Agosto de 2002</t>
  </si>
  <si>
    <t>2 de Agosto de 2002</t>
  </si>
  <si>
    <t>5 de Agosto de 2002</t>
  </si>
  <si>
    <t>6 de Agosto de 2002</t>
  </si>
  <si>
    <t>8 de Agosto de 2002</t>
  </si>
  <si>
    <t>9 de Agosto de 2002</t>
  </si>
  <si>
    <t>12 de Agosto de 2002</t>
  </si>
  <si>
    <t>13 de Agosto de 2002</t>
  </si>
  <si>
    <t>14 de Agosto de 2002</t>
  </si>
  <si>
    <t>15 de Agosto de 2002</t>
  </si>
  <si>
    <t>16 de Agosto de 2002</t>
  </si>
  <si>
    <t>20 de Agosto de 2002</t>
  </si>
  <si>
    <t>21 de Agosto de 2002</t>
  </si>
  <si>
    <t>22 de Agosto de 2002</t>
  </si>
  <si>
    <t>23 de Agosto de 2002</t>
  </si>
  <si>
    <t>26 de Agosto de 2002</t>
  </si>
  <si>
    <t>27 de Agosto de 2002</t>
  </si>
  <si>
    <t>28 de Agosto de 2002</t>
  </si>
  <si>
    <t>29 de Agosto de 2002</t>
  </si>
  <si>
    <t>30 de Agosto de 2002</t>
  </si>
  <si>
    <t>2 de Septiembre de 2002</t>
  </si>
  <si>
    <t>3 de Septiembre de 2002</t>
  </si>
  <si>
    <t>4 de Septiembre de 2002</t>
  </si>
  <si>
    <t>5 de Septiembre de 2002</t>
  </si>
  <si>
    <t>6 de Septiembre de 2002</t>
  </si>
  <si>
    <t>9 de Septiembre de 2002</t>
  </si>
  <si>
    <t>10 de Septiembre de 2002</t>
  </si>
  <si>
    <t>11 de Septiembre de 2002</t>
  </si>
  <si>
    <t>12 de Septiembre de 2002</t>
  </si>
  <si>
    <t>13 de Septiembre de 2002</t>
  </si>
  <si>
    <t>16 de Septiembre de 2002</t>
  </si>
  <si>
    <t>17 de Septiembre de 2002</t>
  </si>
  <si>
    <t>18 de Septiembre de 2002</t>
  </si>
  <si>
    <t>19 de Septiembre de 2002</t>
  </si>
  <si>
    <t>20 de Septiembre de 2002</t>
  </si>
  <si>
    <t>23 de Septiembre de 2002</t>
  </si>
  <si>
    <t>24 de Septiembre de 2002</t>
  </si>
  <si>
    <t>25 de Septiembre de 2002</t>
  </si>
  <si>
    <t>26 de Septiembre de 2002</t>
  </si>
  <si>
    <t>27 de Septiembre de 2002</t>
  </si>
  <si>
    <t>30 de Septiembre de 2002</t>
  </si>
  <si>
    <t>1º de Octubre de 2002</t>
  </si>
  <si>
    <t>2 de Octubre de 2002</t>
  </si>
  <si>
    <t>3 de Octubre de 2002</t>
  </si>
  <si>
    <t>4 de Octubre de 2002</t>
  </si>
  <si>
    <t>7 de Octubre de 2002</t>
  </si>
  <si>
    <t>8 de Octubre de 2002</t>
  </si>
  <si>
    <t>9 de Octubre de 2002</t>
  </si>
  <si>
    <t>10 de Octubre de 2002</t>
  </si>
  <si>
    <t>11 de Octubre de 2002</t>
  </si>
  <si>
    <t>15 de Octubre de 2002</t>
  </si>
  <si>
    <t>16 de Octubre de 2002</t>
  </si>
  <si>
    <t>17 de Octubre de 2002</t>
  </si>
  <si>
    <t>18 de Octubre de 2002</t>
  </si>
  <si>
    <t>21 de Octubre de 2002</t>
  </si>
  <si>
    <t>22 de Octubre de 2002</t>
  </si>
  <si>
    <t>23 de Octubre de 2002</t>
  </si>
  <si>
    <t>24 de Octubre de 2002</t>
  </si>
  <si>
    <t>25 de Octubre de 2002</t>
  </si>
  <si>
    <t>28 de Octubre de 2002</t>
  </si>
  <si>
    <t>29 de Octubre de 2002</t>
  </si>
  <si>
    <t>30 de Octubre de 2002</t>
  </si>
  <si>
    <t>31 de Octubre de 2002</t>
  </si>
  <si>
    <t>1 de Noviembre de 2002</t>
  </si>
  <si>
    <t>4 de Noviembre de 2002</t>
  </si>
  <si>
    <t>5 de Noviembre de 2002</t>
  </si>
  <si>
    <t>7 de Noviembre de 2002</t>
  </si>
  <si>
    <t>8 de Noviembre de 2002</t>
  </si>
  <si>
    <t>11 de Noviembre de 2002</t>
  </si>
  <si>
    <t>12 de Noviembre de 2002</t>
  </si>
  <si>
    <t>13 de Noviembre de 2002</t>
  </si>
  <si>
    <t>14 de Noviembre de 2002</t>
  </si>
  <si>
    <t>15 de Noviembre de 2002</t>
  </si>
  <si>
    <t>18 de Noviembre de 2002</t>
  </si>
  <si>
    <t>19 de Noviembre de 2002</t>
  </si>
  <si>
    <t>20 de Noviembre de 2002</t>
  </si>
  <si>
    <t>21 de Noviembre de 2002</t>
  </si>
  <si>
    <t>22 de Noviembre de 2002</t>
  </si>
  <si>
    <t>25 de Noviembre de 2002</t>
  </si>
  <si>
    <t>26 de Noviembre de 2002</t>
  </si>
  <si>
    <t>27 de Noviembre de 2002</t>
  </si>
  <si>
    <t>28 de Noviembre de 2002</t>
  </si>
  <si>
    <t>29 de Noviembre de 2002</t>
  </si>
  <si>
    <t>02 de Diciembre de 2002</t>
  </si>
  <si>
    <t>03 de Diciembre de 2002</t>
  </si>
  <si>
    <t>04 de Diciembre de 2002</t>
  </si>
  <si>
    <t>05 de Diciembre de 2002</t>
  </si>
  <si>
    <t>06 de Diciembre de 2002</t>
  </si>
  <si>
    <t>09 de Diciembre de 2002</t>
  </si>
  <si>
    <t>10 de Diciembre de 2002</t>
  </si>
  <si>
    <t>11 de Diciembre de 2002</t>
  </si>
  <si>
    <t>12 de Diciembre de 2002</t>
  </si>
  <si>
    <t>13 de Diciembre de 2002</t>
  </si>
  <si>
    <t>16 de Diciembre de 2002</t>
  </si>
  <si>
    <t>17 de Diciembre de 2002</t>
  </si>
  <si>
    <t>18 de Diciembre de 2002</t>
  </si>
  <si>
    <t>19 de Diciembre de 2002</t>
  </si>
  <si>
    <t>20 de Diciembre de 2002</t>
  </si>
  <si>
    <t>23 de Diciembre de 2002</t>
  </si>
  <si>
    <t>26 de Diciembre de 2002</t>
  </si>
  <si>
    <t>27 de Diciembre de 2002</t>
  </si>
  <si>
    <t>30 de Diciembre de 2002</t>
  </si>
  <si>
    <t>02 de Enero de 2003</t>
  </si>
  <si>
    <t>03 de Enero de 2003</t>
  </si>
  <si>
    <t>06 de Enero de 2003</t>
  </si>
  <si>
    <t>07 de Enero de 2003</t>
  </si>
  <si>
    <t>08 de Enero de 2003</t>
  </si>
  <si>
    <t>09 de Enero de 2003</t>
  </si>
  <si>
    <t>10 de Enero de 2003</t>
  </si>
  <si>
    <t>13 de Enero de 2003</t>
  </si>
  <si>
    <t>14 de Enero de 2003</t>
  </si>
  <si>
    <t>15 de Enero de 2003</t>
  </si>
  <si>
    <t>16 de Enero de 2003</t>
  </si>
  <si>
    <t>17 de Enero de 2003</t>
  </si>
  <si>
    <t>20 de Enero de 2003</t>
  </si>
  <si>
    <t>21 de Enero de 2003</t>
  </si>
  <si>
    <t>22 de Enero de 2003</t>
  </si>
  <si>
    <t>23 de Enero de 2003</t>
  </si>
  <si>
    <t>24 de Enero de 2003</t>
  </si>
  <si>
    <t>27 de Enero de 2003</t>
  </si>
  <si>
    <t>28 de Enero de 2003</t>
  </si>
  <si>
    <t>29 de Enero de 2003</t>
  </si>
  <si>
    <t>30 de Enero de 2003</t>
  </si>
  <si>
    <t>31 de Enero de 2003</t>
  </si>
  <si>
    <t>03 de Febrero de 2003</t>
  </si>
  <si>
    <t>04 de Febrero de 2003</t>
  </si>
  <si>
    <t>05 de Febrero de 2003</t>
  </si>
  <si>
    <t>06 de Febrero de 2003</t>
  </si>
  <si>
    <t>07 de Febrero de 2003</t>
  </si>
  <si>
    <t>10 de Febrero de 2003</t>
  </si>
  <si>
    <t>11 de Febrero de 2003</t>
  </si>
  <si>
    <t>12 de Febrero de 2003</t>
  </si>
  <si>
    <t>13 de Febrero de 2003</t>
  </si>
  <si>
    <t>14 de Febrero de 2003</t>
  </si>
  <si>
    <t>17 de Febrero de 2003</t>
  </si>
  <si>
    <t>18 de Febrero de 2003</t>
  </si>
  <si>
    <t>19 de Febrero de 2003</t>
  </si>
  <si>
    <t>20 de Febrero de 2003</t>
  </si>
  <si>
    <t>21 de Febrero de 2003</t>
  </si>
  <si>
    <t>24 de Febrero de 2003</t>
  </si>
  <si>
    <t>25 de Febrero de 2003</t>
  </si>
  <si>
    <t>26 de Febrero de 2003</t>
  </si>
  <si>
    <t>27 de Febrero de 2003</t>
  </si>
  <si>
    <t>28 de Febrero de 2003</t>
  </si>
  <si>
    <t>3 de Marzo de 2003</t>
  </si>
  <si>
    <t>4 de Marzo de 2003</t>
  </si>
  <si>
    <t>5 de Marzo de 2003</t>
  </si>
  <si>
    <t>6 de Febrero de 2003</t>
  </si>
  <si>
    <t>7 de Febrero de 2003</t>
  </si>
  <si>
    <t>10 de Marzo de 2003</t>
  </si>
  <si>
    <t>11 de Marzo de 2003</t>
  </si>
  <si>
    <t>12 de Marzo de 2003</t>
  </si>
  <si>
    <t>13 de Marzo de 2003</t>
  </si>
  <si>
    <t>17 de Marzo de 2003</t>
  </si>
  <si>
    <t>18 de Marzo de 2003</t>
  </si>
  <si>
    <t>19 de Marzo de 2003</t>
  </si>
  <si>
    <t>20 de Marzo de 2003</t>
  </si>
  <si>
    <t>21 de Marzo de 2003</t>
  </si>
  <si>
    <t>24 de Marzo de 2003</t>
  </si>
  <si>
    <t>25 de Marzo de 2003</t>
  </si>
  <si>
    <t>26 de Marzo de 2003</t>
  </si>
  <si>
    <t>27 de Marzo de 2003</t>
  </si>
  <si>
    <t>28 de Marzo de 2003</t>
  </si>
  <si>
    <t>1 de Abril de 2003</t>
  </si>
  <si>
    <t>2 de Abril de 2003</t>
  </si>
  <si>
    <t>3 de Abril de 2003</t>
  </si>
  <si>
    <t>4 de Abril de 2003</t>
  </si>
  <si>
    <t>7 de Abril de 2003</t>
  </si>
  <si>
    <t>8 de Abril de 2003</t>
  </si>
  <si>
    <t>9 de Abril  de 2003</t>
  </si>
  <si>
    <t>10 de Abril de 2003</t>
  </si>
  <si>
    <t>11 de Abril de 2003</t>
  </si>
  <si>
    <t>14 de Abril de 2003</t>
  </si>
  <si>
    <t>15 de Abril de 2003</t>
  </si>
  <si>
    <t>16 de Abril de 2003</t>
  </si>
  <si>
    <t>21 de Abril de 2003</t>
  </si>
  <si>
    <t>22 de Abril de 2003</t>
  </si>
  <si>
    <t>23 de Abril de 2003</t>
  </si>
  <si>
    <t>24 de Abril de 2003</t>
  </si>
  <si>
    <t>25 de Abril de 2003</t>
  </si>
  <si>
    <t>28 de Abril de 2003</t>
  </si>
  <si>
    <t>29 de Abril de 2003</t>
  </si>
  <si>
    <t>30 de Abril de 2003</t>
  </si>
  <si>
    <t>2 de Mayo de 2003</t>
  </si>
  <si>
    <t>5 de Mayo de 2003</t>
  </si>
  <si>
    <t>6 de Mayo de 2003</t>
  </si>
  <si>
    <t>7 de Mayo de 2003</t>
  </si>
  <si>
    <t>8 de Mayo de 2003</t>
  </si>
  <si>
    <t>9 de mayo de 2003</t>
  </si>
  <si>
    <t>12 de Mayo de 2003</t>
  </si>
  <si>
    <t>13 de Mayo de 2003</t>
  </si>
  <si>
    <t>14 de Mayo de 2003</t>
  </si>
  <si>
    <t>15 de Mayo de 2003</t>
  </si>
  <si>
    <t>16 de Mayo de 2003</t>
  </si>
  <si>
    <t>19 de Mayo de 2003</t>
  </si>
  <si>
    <t>20 de Mayo de 2003</t>
  </si>
  <si>
    <t>21 de Mayo de 2003</t>
  </si>
  <si>
    <t>22 de Mayo de 2003</t>
  </si>
  <si>
    <t>23 de Mayo de 2003</t>
  </si>
  <si>
    <t>26 de Mayo de 2003</t>
  </si>
  <si>
    <t>27 de Mayo de 2003</t>
  </si>
  <si>
    <t>28 de mayo de 2003</t>
  </si>
  <si>
    <t>29 de Mayo de 2003</t>
  </si>
  <si>
    <t>30 de Mayo de 2003</t>
  </si>
  <si>
    <t>2 de Junio de 2003</t>
  </si>
  <si>
    <t>3 de Junio de 2003</t>
  </si>
  <si>
    <t>4 de Junio de 2003</t>
  </si>
  <si>
    <t>5 de Junio de 2003</t>
  </si>
  <si>
    <t>6 de Junio de 2003</t>
  </si>
  <si>
    <t>9 de Junio de 2003</t>
  </si>
  <si>
    <t>10 de Junio de 2003</t>
  </si>
  <si>
    <t>11 de Junio de 2003</t>
  </si>
  <si>
    <t>12 de Junio de 2003</t>
  </si>
  <si>
    <t>13 de Junio de 2003</t>
  </si>
  <si>
    <t>17 de Junio de 2003</t>
  </si>
  <si>
    <t>18 de Junio de 2003</t>
  </si>
  <si>
    <t>19 de Junio de 2003</t>
  </si>
  <si>
    <t>20 de Junio de  2003</t>
  </si>
  <si>
    <t>23 de Junio de 2003</t>
  </si>
  <si>
    <t>24 de Junio de 2003</t>
  </si>
  <si>
    <t>25 de Junio de 2003</t>
  </si>
  <si>
    <t>26 de junio de 2003</t>
  </si>
  <si>
    <t>27 de Junio de 2003</t>
  </si>
  <si>
    <t>30 de Junio de 2003</t>
  </si>
  <si>
    <t>01 de Julio de 2003</t>
  </si>
  <si>
    <t>02 de Julio de 2003</t>
  </si>
  <si>
    <t>03 de Julio de 2003</t>
  </si>
  <si>
    <t>04 de Julio de 2003</t>
  </si>
  <si>
    <t>07 de Julio de 2003</t>
  </si>
  <si>
    <t>08 de Julio de 2003</t>
  </si>
  <si>
    <t>10 de Julio de 2003</t>
  </si>
  <si>
    <t>11 de Julio de 2003</t>
  </si>
  <si>
    <t>14 de Julio de 2003</t>
  </si>
  <si>
    <t>15 de Julio de 2003</t>
  </si>
  <si>
    <t>16 de Julio de 2003</t>
  </si>
  <si>
    <t>17 de Julio de 2003</t>
  </si>
  <si>
    <t>18 de Julio de 2003</t>
  </si>
  <si>
    <t>21 de Julio de 2003</t>
  </si>
  <si>
    <t>22 de Julio de 2003</t>
  </si>
  <si>
    <t>23 de Julio de 2003</t>
  </si>
  <si>
    <t>24 de Julio de 2003</t>
  </si>
  <si>
    <t>25 de Julio de 2003</t>
  </si>
  <si>
    <t>28 de Julio de 2003</t>
  </si>
  <si>
    <t>29 de Julio de 2003</t>
  </si>
  <si>
    <t>30 de Julio de 2003</t>
  </si>
  <si>
    <t>31 de Julio de 2003</t>
  </si>
  <si>
    <t>01 de Agosto de 2003</t>
  </si>
  <si>
    <t>04 de Agosto de 2003</t>
  </si>
  <si>
    <t xml:space="preserve">05 de Agosto de 2003 </t>
  </si>
  <si>
    <t xml:space="preserve">06 de Agosto de 2003 </t>
  </si>
  <si>
    <t>07 de Agosto de 2003</t>
  </si>
  <si>
    <t>08 de Agosto de 2003</t>
  </si>
  <si>
    <t>11 de Agosto de 2003</t>
  </si>
  <si>
    <t>12 de Agosto de 2003</t>
  </si>
  <si>
    <t>13 de Agosto de 2003</t>
  </si>
  <si>
    <t>14 de Agosto de 2003</t>
  </si>
  <si>
    <t>15 de Agosto de 2003</t>
  </si>
  <si>
    <t>19 de Agosto de 2003</t>
  </si>
  <si>
    <t>20 de Agosto de 2003</t>
  </si>
  <si>
    <t>21 de Agosto de 2003</t>
  </si>
  <si>
    <t>22 de Agosto de 2003</t>
  </si>
  <si>
    <t>25 de Agosto de 2003</t>
  </si>
  <si>
    <t>26 de Agosto de 2003</t>
  </si>
  <si>
    <t>27 de Agosto de 2003</t>
  </si>
  <si>
    <t>28 de Agosto de 2003</t>
  </si>
  <si>
    <t>29 de Agosto de 2003</t>
  </si>
  <si>
    <t>01 de Septiembre de 2003</t>
  </si>
  <si>
    <t>02 de Septiembre de 2003</t>
  </si>
  <si>
    <t>03 de Septiembre de 2003</t>
  </si>
  <si>
    <t>04 de Septiembre de 2003</t>
  </si>
  <si>
    <t>05 de Septiembre de 2003</t>
  </si>
  <si>
    <t>08 de Septiembre de 2003</t>
  </si>
  <si>
    <t>09 de Septiembre de 2003</t>
  </si>
  <si>
    <t>10 de Septiembre de 2003</t>
  </si>
  <si>
    <t>11 de Septiembre de 2003</t>
  </si>
  <si>
    <t>12 de Septiembre de 2003</t>
  </si>
  <si>
    <t>15 de Septiembre de 2003</t>
  </si>
  <si>
    <t>16 de Septiembre de 2003</t>
  </si>
  <si>
    <t>17 de Septiembre de 2003</t>
  </si>
  <si>
    <t>18 de Septiembre de 2003</t>
  </si>
  <si>
    <t>19 de Septiembre de 2003</t>
  </si>
  <si>
    <t>22 de Septiembre de 2003</t>
  </si>
  <si>
    <t>23 de Septiembre de 2003</t>
  </si>
  <si>
    <t>24 de Septiembre de 2003</t>
  </si>
  <si>
    <t>25 de Septiembre de 2003</t>
  </si>
  <si>
    <t>26 de Septiembre de 2003</t>
  </si>
  <si>
    <t>29 de Septiembre de 2003</t>
  </si>
  <si>
    <t>30 de Septiembre de 2003</t>
  </si>
  <si>
    <t>01 de Octubre de 2003</t>
  </si>
  <si>
    <t>02 de Octubre de 2003</t>
  </si>
  <si>
    <t>03 de Octubre de 2003</t>
  </si>
  <si>
    <t>06 de Octubre de 2003</t>
  </si>
  <si>
    <t>07 de Octubre de 2003</t>
  </si>
  <si>
    <t>08 de Octubre de 2003</t>
  </si>
  <si>
    <t>09 de Octubre de 2003</t>
  </si>
  <si>
    <t>10 de Octubre de 2003</t>
  </si>
  <si>
    <t>14 de Octubre de 2003</t>
  </si>
  <si>
    <t>15 de Octubre de 2003</t>
  </si>
  <si>
    <t>16 de Octubre de 2003</t>
  </si>
  <si>
    <t>17 de Octubre de 2003</t>
  </si>
  <si>
    <t>20 de Octubre de 2003</t>
  </si>
  <si>
    <t>21 de Octubre de 2003</t>
  </si>
  <si>
    <t>22 de Octubre de 2003</t>
  </si>
  <si>
    <t>23 de Octubre de 2003</t>
  </si>
  <si>
    <t>24 de Octubre de 2003</t>
  </si>
  <si>
    <t>27 de Octubre de 2003</t>
  </si>
  <si>
    <t>28 de Octubre de 2003</t>
  </si>
  <si>
    <t>29 de Octubre de 2003</t>
  </si>
  <si>
    <t>30 de Octubre de 2003</t>
  </si>
  <si>
    <t>31 de Octubre de 2003</t>
  </si>
  <si>
    <t>03 de Noviembre de 2003</t>
  </si>
  <si>
    <t>04 de Noviembre de 2003</t>
  </si>
  <si>
    <t>05 de Noviembre de 2003</t>
  </si>
  <si>
    <t>07 de Noviembre de 2003</t>
  </si>
  <si>
    <t>10 de Noviembre de 2003</t>
  </si>
  <si>
    <t>11 de Noviembre de 2003</t>
  </si>
  <si>
    <t>12 de Noviembre de 2003</t>
  </si>
  <si>
    <t>13 de Noviembre de 2003</t>
  </si>
  <si>
    <t>14 de Noviembre de 2003</t>
  </si>
  <si>
    <t>17 de Noviembre de 2003</t>
  </si>
  <si>
    <t>18 de Noviembre de 2003</t>
  </si>
  <si>
    <t>19 de Noviembre de 2003</t>
  </si>
  <si>
    <t>20 de Noviembre de 2003</t>
  </si>
  <si>
    <t>21 de Noviembre de 2003</t>
  </si>
  <si>
    <t>24 de Noviembre de 2003</t>
  </si>
  <si>
    <t>25 de Noviembre de 2003</t>
  </si>
  <si>
    <t>26 de Noviembre de 2003</t>
  </si>
  <si>
    <t>27 de Noviembre de 2003</t>
  </si>
  <si>
    <t>28 de Noviembre de 2003</t>
  </si>
  <si>
    <t>01 de Diciembre de 2003</t>
  </si>
  <si>
    <t>02 de Diciembre de 2003</t>
  </si>
  <si>
    <t>03 de Diciembre de 2003</t>
  </si>
  <si>
    <t>04 de Diciembre de 2003</t>
  </si>
  <si>
    <t>05 de Diciembre de 2003</t>
  </si>
  <si>
    <t>09 de Diciembre de 2003</t>
  </si>
  <si>
    <t>10 de Diciembre de 2003</t>
  </si>
  <si>
    <t>11 de Diciembre de 2003</t>
  </si>
  <si>
    <t>12 de Diciembre de 2003</t>
  </si>
  <si>
    <t>15 de Diciembre de 2003</t>
  </si>
  <si>
    <t>16 de Diciembre de 2003</t>
  </si>
  <si>
    <t>17 de Diciembre de 2003</t>
  </si>
  <si>
    <t>18 de Diciembre de 2003</t>
  </si>
  <si>
    <t>19 de Diciembre de 2003</t>
  </si>
  <si>
    <t>22 de Diciembre de 2003</t>
  </si>
  <si>
    <t>23 de Diciembre de 2003</t>
  </si>
  <si>
    <t>26 de Diciembre de 2003</t>
  </si>
  <si>
    <t>29 de Diciembre de 2003</t>
  </si>
  <si>
    <t>30 de Diciembre de 2003</t>
  </si>
  <si>
    <t>CENTRO DE EXPORTADORES DE CEREALES  (C.E.C.)</t>
  </si>
  <si>
    <t xml:space="preserve">CÁMARA DE LA INDUSTRIA ACEITERA DE LA REPÚBLICA ARGENTINA (C.I.A.R.A.) </t>
  </si>
  <si>
    <t>(en dólares estadounidenses)</t>
  </si>
  <si>
    <t>LIQUIDACION DE DIVISAS DE LOS INDUSTRIALES DE OLEAGINOSOS</t>
  </si>
  <si>
    <t>Y EXPORTADORES DE CEREALES y COMPRAS MAYORISTAS DEL BCRA</t>
  </si>
  <si>
    <t>desde el 24 de Mayo</t>
  </si>
  <si>
    <t>02 de Enero de 2004</t>
  </si>
  <si>
    <t>05 de Enero de 2004</t>
  </si>
  <si>
    <t>06 de Enero de 2004</t>
  </si>
  <si>
    <t>07 de Enero de 2004</t>
  </si>
  <si>
    <t>08 de Enero de 2004</t>
  </si>
  <si>
    <t>09 de Enero de 2004</t>
  </si>
  <si>
    <t>12 de Enero de 2004</t>
  </si>
  <si>
    <t>13 de Enero de 2004</t>
  </si>
  <si>
    <t>14 de Enero de 2004</t>
  </si>
  <si>
    <t>15 de Enero de 2004</t>
  </si>
  <si>
    <t>16 de Enero de 2004</t>
  </si>
  <si>
    <t>19 de Enero de 2004</t>
  </si>
  <si>
    <t>20 de Enero de 2004</t>
  </si>
  <si>
    <t>21 de Enero de 2004</t>
  </si>
  <si>
    <t>22 de Enero de 2004</t>
  </si>
  <si>
    <t>23 de Enero de 2004</t>
  </si>
  <si>
    <t>26 de Enero de 2004</t>
  </si>
  <si>
    <t>27 de Enero de 2004</t>
  </si>
  <si>
    <t>28 de Enero de 2004</t>
  </si>
  <si>
    <t>29 de Enero de 2004</t>
  </si>
  <si>
    <t>30 de Enero de 2004</t>
  </si>
  <si>
    <t>02 de Febrero de 2004</t>
  </si>
  <si>
    <t>03 de Febrero de 2004</t>
  </si>
  <si>
    <t>04 de Febrero de 2004</t>
  </si>
  <si>
    <t>05 de Febrero de 2004</t>
  </si>
  <si>
    <t>06 de Febrero de 2004</t>
  </si>
  <si>
    <t>09 de Febrero de 2004</t>
  </si>
  <si>
    <t>10 de Febrero de 2004</t>
  </si>
  <si>
    <t>11 de Febrero de 2004</t>
  </si>
  <si>
    <t>12 de Febrero de 2004</t>
  </si>
  <si>
    <t>13 de Febrero de 2004</t>
  </si>
  <si>
    <t>16 de Febrero de 2004</t>
  </si>
  <si>
    <t>17 de Febrero de 2004</t>
  </si>
  <si>
    <t>18 de Febrero de 2004</t>
  </si>
  <si>
    <t>19 de Febrero de 2004</t>
  </si>
  <si>
    <t>20 de Febrero de 2004</t>
  </si>
  <si>
    <t>23 de Febrero de 2004</t>
  </si>
  <si>
    <t>24 de Febrero de 2004</t>
  </si>
  <si>
    <t>25 de Febrero de 2004</t>
  </si>
  <si>
    <t>26 de Febrero de 2004</t>
  </si>
  <si>
    <t>27 de Febrero de 2004</t>
  </si>
  <si>
    <t>01 de Marzo de 2004</t>
  </si>
  <si>
    <t>02 de Marzo de 2004</t>
  </si>
  <si>
    <t>03 de Marzo de 2004</t>
  </si>
  <si>
    <t>04 de Marzo de 2004</t>
  </si>
  <si>
    <t>05 de Marzo de 2004</t>
  </si>
  <si>
    <t>08 de Marzo de 2004</t>
  </si>
  <si>
    <t>09 de Marzo de 2004</t>
  </si>
  <si>
    <t>10 de Marzo de 2004</t>
  </si>
  <si>
    <t>11 de Marzo de 2004</t>
  </si>
  <si>
    <t>12 de Marzo de 2004</t>
  </si>
  <si>
    <t>16 de Marzo de 2004</t>
  </si>
  <si>
    <t>17 de Marzo de 2004</t>
  </si>
  <si>
    <t>18 de Marzo de 2004</t>
  </si>
  <si>
    <t>19 de Marzo de 2004</t>
  </si>
  <si>
    <t>22 de Marzo de 2004</t>
  </si>
  <si>
    <t>23 de Marzo de 2004</t>
  </si>
  <si>
    <t>24 de Marzo de 2004</t>
  </si>
  <si>
    <t>25 de Marzo de 2004</t>
  </si>
  <si>
    <t>26 de Marzo de 2004</t>
  </si>
  <si>
    <t>29 de Marzo de 2004</t>
  </si>
  <si>
    <t>30 de Marzo de 2004</t>
  </si>
  <si>
    <t>31 de Marzo de 2004</t>
  </si>
  <si>
    <t>01 de Abril de 2004</t>
  </si>
  <si>
    <t>02 de Abril de 2004</t>
  </si>
  <si>
    <t>06  de Abril de 2004</t>
  </si>
  <si>
    <t>07 de Abril de 2004</t>
  </si>
  <si>
    <t>12 de Abril de 2004</t>
  </si>
  <si>
    <t>13 de Abril de 2004</t>
  </si>
  <si>
    <t>14 de Abril de 2004</t>
  </si>
  <si>
    <t>15 de Abril de 2004</t>
  </si>
  <si>
    <t>16 de Abril de 2004</t>
  </si>
  <si>
    <t>19 de Abril de 2004</t>
  </si>
  <si>
    <t>20 de Abril de 2004</t>
  </si>
  <si>
    <t>21 de Abril de 2004</t>
  </si>
  <si>
    <t>22 de Abril de 2004</t>
  </si>
  <si>
    <t>23 de Abril de 2004</t>
  </si>
  <si>
    <t>26 de Abril de 2004</t>
  </si>
  <si>
    <t>27 de Abril de 2004</t>
  </si>
  <si>
    <t>28 de Abril de 2004</t>
  </si>
  <si>
    <t>29 de Abril de 2004</t>
  </si>
  <si>
    <t>30 de Abril de 2004</t>
  </si>
  <si>
    <t>03 de Mayo de 2004</t>
  </si>
  <si>
    <t>04 de Mayo de 2004</t>
  </si>
  <si>
    <t>05 de Mayo de 2004</t>
  </si>
  <si>
    <t>06 de Mayo de 2004</t>
  </si>
  <si>
    <t>07 de Mayo de 2004</t>
  </si>
  <si>
    <t>10 de Mayo de 2004</t>
  </si>
  <si>
    <t>11 de Mayo de 2004</t>
  </si>
  <si>
    <t>12 de Mayo de 2004</t>
  </si>
  <si>
    <t>13 de Mayo de 2004</t>
  </si>
  <si>
    <t>14 de Mayo de 2004</t>
  </si>
  <si>
    <t>17 de Mayo de 2004</t>
  </si>
  <si>
    <t>18 de Mayo de 2004</t>
  </si>
  <si>
    <t>19 de Mayo de 2004</t>
  </si>
  <si>
    <t>20 de Mayo de 2004</t>
  </si>
  <si>
    <t>21 de Mayo de 2004</t>
  </si>
  <si>
    <t>24 de Mayo de 2004</t>
  </si>
  <si>
    <t>26 de Mayo de 2004</t>
  </si>
  <si>
    <t>27 de Mayo de 2004</t>
  </si>
  <si>
    <t>28 de Mayo de 2004</t>
  </si>
  <si>
    <t>31 de Mayo de 2004</t>
  </si>
  <si>
    <t>01 de Junio de 2004</t>
  </si>
  <si>
    <t>02 de Junio de 2004</t>
  </si>
  <si>
    <t>03 de Junio de 2004</t>
  </si>
  <si>
    <t>04 de Junio de 2004</t>
  </si>
  <si>
    <t>07 de Junio de 2004</t>
  </si>
  <si>
    <t>08 de Junio de 2004</t>
  </si>
  <si>
    <t>09 de Junio de 2004</t>
  </si>
  <si>
    <t>10 de Junio de 2004</t>
  </si>
  <si>
    <t>11 de Junio de 2004</t>
  </si>
  <si>
    <t>14 de Junio de 2004</t>
  </si>
  <si>
    <t>15 de Junio de 2004</t>
  </si>
  <si>
    <t>16 de Junio de 2004</t>
  </si>
  <si>
    <t>17 de Junio de 2004</t>
  </si>
  <si>
    <t>18 de Junio de 2004</t>
  </si>
  <si>
    <t>22 de Junio de 2004</t>
  </si>
  <si>
    <t>23 de Junio de 2004</t>
  </si>
  <si>
    <t>24 de Junio de 2004</t>
  </si>
  <si>
    <t>25 de Junio de 2004</t>
  </si>
  <si>
    <t>28 de Junio de 2004</t>
  </si>
  <si>
    <t>29 de Junio de 2004</t>
  </si>
  <si>
    <t>30 de Junio de 2004</t>
  </si>
  <si>
    <t>01 de Julio de 2004</t>
  </si>
  <si>
    <t>02 de Julio de 2004</t>
  </si>
  <si>
    <t>05 de Julio de 2004</t>
  </si>
  <si>
    <t>06 de Julio de 2004</t>
  </si>
  <si>
    <t>07 de Julio de 2004</t>
  </si>
  <si>
    <t>08 de Julio de 2004</t>
  </si>
  <si>
    <t>12 de Julio de 2004</t>
  </si>
  <si>
    <t>13 de Julio de 2004</t>
  </si>
  <si>
    <t>14 de Julio de 2004</t>
  </si>
  <si>
    <t>15 de Julio de 2004</t>
  </si>
  <si>
    <t>16 de Julio de 2004</t>
  </si>
  <si>
    <t>19 de Julio de 2004</t>
  </si>
  <si>
    <t>20 de Julio de 2004</t>
  </si>
  <si>
    <t>21 de Julio de 2004</t>
  </si>
  <si>
    <t>22 de Julio de 2004</t>
  </si>
  <si>
    <t>23 de Julio de 2004</t>
  </si>
  <si>
    <t>26 de Julio de 2004</t>
  </si>
  <si>
    <t>27 de Julio de 2004</t>
  </si>
  <si>
    <t>28 de Julio de 2004</t>
  </si>
  <si>
    <t>29 de Julio de 2004</t>
  </si>
  <si>
    <t>30 de Julio de 2004</t>
  </si>
  <si>
    <t>02 de Agosto de 2004</t>
  </si>
  <si>
    <t>03 de Agosto de 2004</t>
  </si>
  <si>
    <t>04 de Agosto de 2004</t>
  </si>
  <si>
    <t>05 de Agosto de 2004</t>
  </si>
  <si>
    <t>06 de Agosto de 2004</t>
  </si>
  <si>
    <t>09 de Agosto de 2004</t>
  </si>
  <si>
    <t>10 de Agosto de 2004</t>
  </si>
  <si>
    <t>11 de Agosto de 2004</t>
  </si>
  <si>
    <t>12 de Agosto de 2004</t>
  </si>
  <si>
    <t>13 de Agosto de 2004</t>
  </si>
  <si>
    <t>17 de Agosto de 2004</t>
  </si>
  <si>
    <t>18 de Agosto de 2004</t>
  </si>
  <si>
    <t>19 de Agosto de 2004</t>
  </si>
  <si>
    <t>20 de Agosto de 2004</t>
  </si>
  <si>
    <t>23 de Agosto de 2004</t>
  </si>
  <si>
    <t>24 de Agosto de 2004</t>
  </si>
  <si>
    <t>25 de Agosto de 2004</t>
  </si>
  <si>
    <t>26 de Agosto de 2004</t>
  </si>
  <si>
    <t>27 de Agosto de 2004</t>
  </si>
  <si>
    <t>30 de Agosto de 2004</t>
  </si>
  <si>
    <t>31 de Agosto de 2004</t>
  </si>
  <si>
    <t>01 de Septiembre de 2004</t>
  </si>
  <si>
    <t>02 de Septiembre de 2004</t>
  </si>
  <si>
    <t>03 de Septiembre de 2004</t>
  </si>
  <si>
    <t>06 de Septiembre de 2004</t>
  </si>
  <si>
    <t>07 de Septiembre de 2004</t>
  </si>
  <si>
    <t>08 de Septiembre de 2004</t>
  </si>
  <si>
    <t>09 de Septiembre de 2004</t>
  </si>
  <si>
    <t>10 de Septiembre de 2004</t>
  </si>
  <si>
    <t>13 de Septiembre de 2004</t>
  </si>
  <si>
    <t>14 de Septiembre de 2004</t>
  </si>
  <si>
    <t>15 de Septiembre de 2004</t>
  </si>
  <si>
    <t>16 de Septiembre de 2004</t>
  </si>
  <si>
    <t>17 de Septiembre de 2004</t>
  </si>
  <si>
    <t>20 de Septiembre de 2004</t>
  </si>
  <si>
    <t>21 de Septiembre de 2004</t>
  </si>
  <si>
    <t>22 de Septiembre de 2004</t>
  </si>
  <si>
    <t>23 de Septiembre de 2004</t>
  </si>
  <si>
    <t>24 de Septiembre de 2004</t>
  </si>
  <si>
    <t>27 de Septiembre de 2004</t>
  </si>
  <si>
    <t>28 de Septiembre de 2004</t>
  </si>
  <si>
    <t>29 de Septiembre de 2004</t>
  </si>
  <si>
    <t>30 de Septiembre de 2004</t>
  </si>
  <si>
    <t>01 de Octubre de 2004</t>
  </si>
  <si>
    <t>04 de Octubre de 2004</t>
  </si>
  <si>
    <t>05 de Octubre de 2004</t>
  </si>
  <si>
    <t>06 de Octubre de 2004</t>
  </si>
  <si>
    <t>07 de Octubre de 2004</t>
  </si>
  <si>
    <t>08 de Octubre de 2004</t>
  </si>
  <si>
    <t>12 de Octubre de 2004</t>
  </si>
  <si>
    <t>13 de Octubre de 2004</t>
  </si>
  <si>
    <t>14 de Octubre de 2004</t>
  </si>
  <si>
    <t>15 de Octubre de 2004</t>
  </si>
  <si>
    <t>18 de Octubre de 2004</t>
  </si>
  <si>
    <t>19 de Octubre de 2004</t>
  </si>
  <si>
    <t>20 de Octubre de 2004</t>
  </si>
  <si>
    <t>21 de Octubre de 2004</t>
  </si>
  <si>
    <t>22 de Octubre de 2004</t>
  </si>
  <si>
    <t>25 de Octubre de 2004</t>
  </si>
  <si>
    <t>26 de Octubre de 2004</t>
  </si>
  <si>
    <t>27 de Octubre de 2004</t>
  </si>
  <si>
    <t>28 de Octubre de 2004</t>
  </si>
  <si>
    <t>29 de Octubre de 2004</t>
  </si>
  <si>
    <t>1 de Noviembre de 2004</t>
  </si>
  <si>
    <t>2 de Noviembre de 2004</t>
  </si>
  <si>
    <t>3 de Noviembre de 2004</t>
  </si>
  <si>
    <t>4 de Noviembre de 2004</t>
  </si>
  <si>
    <t>5 de Noviembre de 2004</t>
  </si>
  <si>
    <t>8 de Noviembre de 2004</t>
  </si>
  <si>
    <t>9 de Noviembre de 2004</t>
  </si>
  <si>
    <t>10 de Noviembre de 2004</t>
  </si>
  <si>
    <t>11 de Noviembre de 2004</t>
  </si>
  <si>
    <t>12 de Noviembre de 2004</t>
  </si>
  <si>
    <t>15 de Noviembre de 2004</t>
  </si>
  <si>
    <t>16 de Noviembre de 2004</t>
  </si>
  <si>
    <t>17 de Noviembre de 2004</t>
  </si>
  <si>
    <t>18 de Noviembre de 2004</t>
  </si>
  <si>
    <t>19 de Noviembre de 2004</t>
  </si>
  <si>
    <t>22 de Noviembre de 2004</t>
  </si>
  <si>
    <t>23 de Noviembre de 2004</t>
  </si>
  <si>
    <t>24 de Noviembre de 2004</t>
  </si>
  <si>
    <t>25 de Noviembre de 2004</t>
  </si>
  <si>
    <t>26 de Noviembre de 2004</t>
  </si>
  <si>
    <t>29 de Noviembre de 2004</t>
  </si>
  <si>
    <t>30 de Noviembre de 2004</t>
  </si>
  <si>
    <t>01 de Diciembre de 2004</t>
  </si>
  <si>
    <t>02 de Diciembre de 2004</t>
  </si>
  <si>
    <t>03 de Diciembre de 2004</t>
  </si>
  <si>
    <t>06 de Diciembre de 2004</t>
  </si>
  <si>
    <t>07 de Diciembre de 2004</t>
  </si>
  <si>
    <t>09 de Diciembre de 2004</t>
  </si>
  <si>
    <t>10 de Diciembre de 2004</t>
  </si>
  <si>
    <t>13 de Diciembre de 2004</t>
  </si>
  <si>
    <t>14 de Diciembre de 2004</t>
  </si>
  <si>
    <t>15 de Diciembre de 2004</t>
  </si>
  <si>
    <t>16 de Diciembre de 2004</t>
  </si>
  <si>
    <t>17 de Diciembre  de 2004</t>
  </si>
  <si>
    <t>20 de Diciembre  de 2004</t>
  </si>
  <si>
    <t>21 de Diciembre de 2004</t>
  </si>
  <si>
    <t>22 de Diciembre de 2004</t>
  </si>
  <si>
    <t>23 de Diciembre de 2004</t>
  </si>
  <si>
    <t>27 de Diciembre de 2004</t>
  </si>
  <si>
    <t>28 de Diciembre de 2004</t>
  </si>
  <si>
    <t>29 de Diciembre de 2004</t>
  </si>
  <si>
    <t>30 de Diciembre de 2004</t>
  </si>
  <si>
    <t>desde el 1 de Enero</t>
  </si>
  <si>
    <t>03 de Enero de 2005</t>
  </si>
  <si>
    <t>04 de Enero de 2005</t>
  </si>
  <si>
    <t>05 de Enero de 2005</t>
  </si>
  <si>
    <t>06 de Enero de 2005</t>
  </si>
  <si>
    <t>07 de Enero de 2005</t>
  </si>
  <si>
    <t>10 de Enero de 2005</t>
  </si>
  <si>
    <t>11 de Enero de 2005</t>
  </si>
  <si>
    <t>12 de Enero de 2005</t>
  </si>
  <si>
    <t>13 de Enero de 2005</t>
  </si>
  <si>
    <t>14 de Enero de 2005</t>
  </si>
  <si>
    <t>17 de Enero de 2005</t>
  </si>
  <si>
    <t>18 de Enero de 2005</t>
  </si>
  <si>
    <t>19 de Enero de 2005</t>
  </si>
  <si>
    <t>20 de Enero de 2005</t>
  </si>
  <si>
    <t>21 de Enero de 2005</t>
  </si>
  <si>
    <t>24 de Enero de 2005</t>
  </si>
  <si>
    <t>25 de Enero de 2005</t>
  </si>
  <si>
    <t>26 de Enero de 2005</t>
  </si>
  <si>
    <t>27 de Enero de 2005</t>
  </si>
  <si>
    <t>28 de Enero de 2005</t>
  </si>
  <si>
    <t>31 de Enero de 2005</t>
  </si>
  <si>
    <t>1 de Febrero de 2005</t>
  </si>
  <si>
    <t>2 de Febrero de 2005</t>
  </si>
  <si>
    <t>3 de Febrero de 2005</t>
  </si>
  <si>
    <t>4 de Febrero de 2005</t>
  </si>
  <si>
    <t>7 de Febrero de 2005</t>
  </si>
  <si>
    <t>8 de Febrero de 2005</t>
  </si>
  <si>
    <t>9 de Febrero de 2005</t>
  </si>
  <si>
    <t>10 de febrero de 2005</t>
  </si>
  <si>
    <t>11 de febrero de 2005</t>
  </si>
  <si>
    <t>14 de febrero de 2005</t>
  </si>
  <si>
    <t>15 de febrero de 2005</t>
  </si>
  <si>
    <t>16 de Febrero de 2005</t>
  </si>
  <si>
    <t>17 de Febrero de 2005</t>
  </si>
  <si>
    <t>18 de Febrero de 2005</t>
  </si>
  <si>
    <t>21 de Febrero de 2005</t>
  </si>
  <si>
    <t>22 de Febrero de 2005</t>
  </si>
  <si>
    <t>23 de Febrero de 2005</t>
  </si>
  <si>
    <t>24 de Febrero de 2005</t>
  </si>
  <si>
    <t>25 de Febrero de 2005</t>
  </si>
  <si>
    <t>28 de Febrero de 2005</t>
  </si>
  <si>
    <t>01 de Marzo de 2005</t>
  </si>
  <si>
    <t>02 de Marzo de 2005</t>
  </si>
  <si>
    <t>03 de Marzo de 2005</t>
  </si>
  <si>
    <t>04 de Marzo de 2005</t>
  </si>
  <si>
    <t>07 de Marzo de 2005</t>
  </si>
  <si>
    <t>08 de Marzo de 2005</t>
  </si>
  <si>
    <t>09 de Marzo de 2005</t>
  </si>
  <si>
    <t>10 de Marzo de 2005</t>
  </si>
  <si>
    <t>11 de Marzo de 2005</t>
  </si>
  <si>
    <t>14 de Marzo de 2005</t>
  </si>
  <si>
    <t>16 de Marzo de 2005</t>
  </si>
  <si>
    <t>17 de Marzo de 2005</t>
  </si>
  <si>
    <t>18 de Marzo de 2005</t>
  </si>
  <si>
    <t>21 de Marzo de 2005</t>
  </si>
  <si>
    <t>22 de Marzo de 2005</t>
  </si>
  <si>
    <t>23 de Marzo de 2005</t>
  </si>
  <si>
    <t>28 de Marzo de 2005</t>
  </si>
  <si>
    <t>29 de Marzo de 2005</t>
  </si>
  <si>
    <t>30 de Marzo de 2005</t>
  </si>
  <si>
    <t>31 de Marzo de 2005</t>
  </si>
  <si>
    <t>01 de Abril de 2005</t>
  </si>
  <si>
    <t>04 de Abril de 2005</t>
  </si>
  <si>
    <t>05 de Abril de 2005</t>
  </si>
  <si>
    <t>06 de Abril de 2005</t>
  </si>
  <si>
    <t>07 de Abril de 2005</t>
  </si>
  <si>
    <t>08 de Abril de 2005</t>
  </si>
  <si>
    <t>11 de Abril de 2005</t>
  </si>
  <si>
    <t>12 de Abril de 2005</t>
  </si>
  <si>
    <t>13 de Abril de 2005</t>
  </si>
  <si>
    <t>14 de Abril de 2005</t>
  </si>
  <si>
    <t>15 de Abril de 2005</t>
  </si>
  <si>
    <t>18 de Abril de 2005</t>
  </si>
  <si>
    <t>19 de Abril de 2005</t>
  </si>
  <si>
    <t>20 de Abril de 2005</t>
  </si>
  <si>
    <t xml:space="preserve">21 de Abril de 2005  </t>
  </si>
  <si>
    <t>22 de Abril de 2005</t>
  </si>
  <si>
    <t>25 de Abril de 2005</t>
  </si>
  <si>
    <t>26 de Abril de 2005</t>
  </si>
  <si>
    <t>27 de Abril de 2005</t>
  </si>
  <si>
    <t>28 de Abril de 2005</t>
  </si>
  <si>
    <t>29 de Abril de 2005</t>
  </si>
  <si>
    <t>02 de Mayo de 2005</t>
  </si>
  <si>
    <t>03 de Mayo de 2005</t>
  </si>
  <si>
    <t>04 de Mayo de 2005</t>
  </si>
  <si>
    <t>05 de Mayo de 2005</t>
  </si>
  <si>
    <t>06 de Mayo de 2005</t>
  </si>
  <si>
    <t>09 de Mayo de 2005</t>
  </si>
  <si>
    <t>10 de Mayo de 2005</t>
  </si>
  <si>
    <t>11 de Mayo de 2005</t>
  </si>
  <si>
    <t>12 de Mayo de 2005</t>
  </si>
  <si>
    <t>13 de Mayo de 2005</t>
  </si>
  <si>
    <t>16 de mayo de 2005</t>
  </si>
  <si>
    <t>17 de mayo de 2005</t>
  </si>
  <si>
    <t>18 de mayo de 2005</t>
  </si>
  <si>
    <t>19 de Mayo de 2005</t>
  </si>
  <si>
    <t>20 de Mayo de 2005</t>
  </si>
  <si>
    <t>23 de Mayo de 2005</t>
  </si>
  <si>
    <t>24 de Mayo de 2005</t>
  </si>
  <si>
    <t>26 de Mayo de 2005</t>
  </si>
  <si>
    <t>27 de Mayo de 2005</t>
  </si>
  <si>
    <t>30 de Mayo de 2005</t>
  </si>
  <si>
    <t>31 de Mayo de 2005</t>
  </si>
  <si>
    <t>01 de Junio de 2005</t>
  </si>
  <si>
    <t>02 de Junio de 2005</t>
  </si>
  <si>
    <t>03 de Junio de 2005</t>
  </si>
  <si>
    <t>Semana  06 al 10 de Junio de 2005</t>
  </si>
  <si>
    <t>Semana  13 al 17 de Junio de 2005</t>
  </si>
  <si>
    <t>Semana  21 al 24 de Junio  de 2005</t>
  </si>
  <si>
    <t>Semana 27 de Junio al 01 de Julio de 2005</t>
  </si>
  <si>
    <t>Semana 04 al 08 de Julio de 2005</t>
  </si>
  <si>
    <t>Semana 11 al 15 de Julio de 2005</t>
  </si>
  <si>
    <t>Semana  18 al 22 de Julio de 2005</t>
  </si>
  <si>
    <t>Semana 25 al 29 de Julio de 2005</t>
  </si>
  <si>
    <t>Semana 01 al 05 de Agosto de 2005</t>
  </si>
  <si>
    <t>Semana del 08 al 12 de Agosto de 2005</t>
  </si>
  <si>
    <t>Semana del 16 al 19 de Agosto de 2005</t>
  </si>
  <si>
    <t>Semana del 22 al 26 de Agosto de 2005</t>
  </si>
  <si>
    <t>Semana del 29 de Agosto al 02 de Septiembre  de 2005</t>
  </si>
  <si>
    <t>Semana del 05 al 09 de Septiembre de 2005</t>
  </si>
  <si>
    <t>Semana del 12 al 16 de Septiembre de 2005</t>
  </si>
  <si>
    <t>Semana del 19 al 23 de Septiembre de 2005</t>
  </si>
  <si>
    <t>Semana del 26 al 30 de Septiembre de 2005</t>
  </si>
  <si>
    <t>Semana del 3 al 7 de Octubre de 2005</t>
  </si>
  <si>
    <t>Semana del 11 al 14 de Octubre de 2005</t>
  </si>
  <si>
    <t>Semana del 17 al 21 de Octubre de 2005</t>
  </si>
  <si>
    <t>Semana del 24 al 28 de Octubre de 2005</t>
  </si>
  <si>
    <t>Semana del 31 de Octubre al 4 de Noviembre de 2005</t>
  </si>
  <si>
    <t>Semana del 7 al 11 de Noviembre de 2005</t>
  </si>
  <si>
    <t>Semana del 14 al 18 de Noviembre de 2005</t>
  </si>
  <si>
    <t>Semana del 21 al 25 de Noviembre  de 2005</t>
  </si>
  <si>
    <t>Semana del 28 Noviembre al 2 de Diciembre de 2005</t>
  </si>
  <si>
    <t>Semana del 2 al 9 de Diciembre de 2005</t>
  </si>
  <si>
    <t>Semana del 12 al 16 de Diciembre de 2005</t>
  </si>
  <si>
    <t>Semana del 19 al 23 de Diciembre de 2005</t>
  </si>
  <si>
    <t>Semana del 26 al 30 de Diciembre de 2005</t>
  </si>
  <si>
    <t xml:space="preserve"> en $ x U$S</t>
  </si>
  <si>
    <t>Tipo de Cambio (*)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</si>
  <si>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</si>
  <si>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</si>
  <si>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</si>
  <si>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</si>
  <si>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</si>
  <si>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</si>
  <si>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</si>
  <si>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</si>
  <si>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</si>
  <si>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</si>
  <si>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</si>
  <si>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</si>
  <si>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</si>
  <si>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Total liquidacion del mes de:</t>
  </si>
  <si>
    <t>Promedio diario de la liquidacion del mes de:</t>
  </si>
  <si>
    <t>Semana</t>
  </si>
  <si>
    <t>Liquidacion de</t>
  </si>
  <si>
    <t xml:space="preserve"> la Semana</t>
  </si>
  <si>
    <t>Del 02 al 04 de Enero de 2013</t>
  </si>
  <si>
    <t>Del 07 al 11 de Enero de 2013</t>
  </si>
  <si>
    <t>Del 14 al 18 de Enero de 2013</t>
  </si>
  <si>
    <t>Del 21 al 25 de Enero de 2013</t>
  </si>
  <si>
    <t>Del 28 al 01 de Febrero de 2013</t>
  </si>
  <si>
    <t>Del 04 al 08 de Febero de 2013</t>
  </si>
  <si>
    <t>Del 11 al 15 de Febrero de 2013</t>
  </si>
  <si>
    <t>Del 18 al 22 de Febrero de 2013</t>
  </si>
  <si>
    <t>Del 25 de Febrero al 01 de Marzo de 2013</t>
  </si>
  <si>
    <t>Del 04 al 08 de Marzo de 2013</t>
  </si>
  <si>
    <t>Del 11 al 15 de Marzo de 2013</t>
  </si>
  <si>
    <t>Del 18 al 22 de Marzo de 2013</t>
  </si>
  <si>
    <t>Del 25 al 27 de Marzo de 2013</t>
  </si>
  <si>
    <t>Del 03 al 05 de abril de 2013</t>
  </si>
  <si>
    <t>Del 08 al 12 de abril de 2013</t>
  </si>
  <si>
    <t>Del 15 al 19 de abril de 2013</t>
  </si>
  <si>
    <t>Del 22 al 26 de abril de 2013</t>
  </si>
  <si>
    <t>Del 29 de abril al 03 de mayo de 2013</t>
  </si>
  <si>
    <t>Del 06 al 10 de mayo de 2013</t>
  </si>
  <si>
    <t xml:space="preserve">Del 13 al 17 de mayo de 2013 </t>
  </si>
  <si>
    <t>Del 20 al 24 de mayo de 2013</t>
  </si>
  <si>
    <t>Del 27 al 31 de mayo de 2013</t>
  </si>
  <si>
    <t>Del 02 al 06 de enero de 2012</t>
  </si>
  <si>
    <t>Del 09 al 13 de enero de 2012</t>
  </si>
  <si>
    <t>Del 16 al 20 de enero de 2012</t>
  </si>
  <si>
    <t>Del 23 al 27 de enero de 2012</t>
  </si>
  <si>
    <t>Del 30 de enero al 03 de febrero de 2012</t>
  </si>
  <si>
    <t>Del 06 al 10 de Febrero de 2012</t>
  </si>
  <si>
    <t>Del 13 al 17 de febrero de 2012</t>
  </si>
  <si>
    <t>Del 22 al 24 de febrero de 2012</t>
  </si>
  <si>
    <t>Del 28 de febrero al 02 de marzo de 2012</t>
  </si>
  <si>
    <t>Del 05 al 09 de marzo de 2012</t>
  </si>
  <si>
    <t>Del 12 al 16 de marzo de 2012</t>
  </si>
  <si>
    <t>Del 19 al 23 de marzo de 2012</t>
  </si>
  <si>
    <t>Del 26 al 30 de marzo de 2012</t>
  </si>
  <si>
    <t>Del 3 al 4 de abril de 2012</t>
  </si>
  <si>
    <t>Del 09 al 13 de abril de 2012</t>
  </si>
  <si>
    <t>Del 16 al 20 de Abril de 2012</t>
  </si>
  <si>
    <t>Del 23 al 27 de abril de 2012</t>
  </si>
  <si>
    <t>Del 02 al 04 de mayo de 2012</t>
  </si>
  <si>
    <t>Del 07 al 11  de mayo de 2012</t>
  </si>
  <si>
    <t>Del 14 al 18 de mayo de 2012</t>
  </si>
  <si>
    <t>Del 21 al 24 de mayo de 2012</t>
  </si>
  <si>
    <t>Del 28 de mayo al 01 de junio de 2012</t>
  </si>
  <si>
    <t>Del 04 al 08 de junio de 2012</t>
  </si>
  <si>
    <t>Del 11 al 15 de junio de 2012</t>
  </si>
  <si>
    <t>Del 18 al 22 de junio de 2012</t>
  </si>
  <si>
    <t>Del 25 al 29 de junio de 2012</t>
  </si>
  <si>
    <t>Del 02 al 06 de julio de 2012</t>
  </si>
  <si>
    <t>Del 10 al 13 de julio de 2012</t>
  </si>
  <si>
    <t>Del 16 al 20 de julio de 2012</t>
  </si>
  <si>
    <t>Del  23 al 27 de julio de 2012</t>
  </si>
  <si>
    <t>Del 30 de julio al 03 de agosto de 2012</t>
  </si>
  <si>
    <t>Del 06 al 10 de julio de 2012</t>
  </si>
  <si>
    <t>Del 13 al 17 de agosto de 2012</t>
  </si>
  <si>
    <t>Del 21 al 24 de agosto de 2012</t>
  </si>
  <si>
    <t>Del 27 al 31 de agosto de 2012</t>
  </si>
  <si>
    <t>Del 03 al 07 de agosto de 2012</t>
  </si>
  <si>
    <t>Del 10 al 14 de Septiembre de 2012</t>
  </si>
  <si>
    <t>Del 17 al 21 de Septiembre de 2012</t>
  </si>
  <si>
    <t>Del 24 al 28 de Septiembre de 2012</t>
  </si>
  <si>
    <t>Del 01 al 05 de Octubre de 2012</t>
  </si>
  <si>
    <t>Del 09 al 12 de Octubre de 2012</t>
  </si>
  <si>
    <t>Del 15 al 19 de Octubre de 2012</t>
  </si>
  <si>
    <t>Del 22 al 26 de Octubre de 2012</t>
  </si>
  <si>
    <t>Del 29 al 02 de Noviembre de 2012</t>
  </si>
  <si>
    <t>Del 05 al 09 de Noviembre de 2012</t>
  </si>
  <si>
    <t>Del 12 al 16 de Noviembre de 2012</t>
  </si>
  <si>
    <t>Del 19 al 23 de Noviembre de 2012</t>
  </si>
  <si>
    <t>Del 27 al 30 de Noviembre de 2012</t>
  </si>
  <si>
    <t>Del 03 al 07 de Diciembre de 2012</t>
  </si>
  <si>
    <t>Del 10 al 14 de Diciembre de 2012</t>
  </si>
  <si>
    <t>Del 17 al 21 de Diciembre de 2012</t>
  </si>
  <si>
    <t>Del 03 al 07 de enero de 2011</t>
  </si>
  <si>
    <t>Del 10 al 14 de enero de 2011</t>
  </si>
  <si>
    <t>Del 17 al 21 de enero de 2011</t>
  </si>
  <si>
    <t>Del 24 al 28 de enero de 2011</t>
  </si>
  <si>
    <t>Del 31 de enero al 04 de febrero de 2011</t>
  </si>
  <si>
    <t>Del 07 al 11 de Febrero de 2011</t>
  </si>
  <si>
    <t>Del 14 al 18 de Febrero de 2011</t>
  </si>
  <si>
    <t>Del 21 al 25 de Febrero de 2011</t>
  </si>
  <si>
    <t>Del 28 de febrero al  4 de marzo de 2011</t>
  </si>
  <si>
    <t>Del 07 al 11 de marzo de 2011</t>
  </si>
  <si>
    <t>Del 14 al 18 de marzo de 2011</t>
  </si>
  <si>
    <t>Del 21 al 25 de marzo de 2011</t>
  </si>
  <si>
    <t>Del 28 de marzo al 01 de abril de 2011</t>
  </si>
  <si>
    <t>Del 04 al 08 de abril de 2011</t>
  </si>
  <si>
    <t>Del 11 al 15 de abril de 2011</t>
  </si>
  <si>
    <t>Del 18 al 22 de abril de 2011</t>
  </si>
  <si>
    <t>Del 25 al 29 de abril de 2011</t>
  </si>
  <si>
    <t>Del 02 al 06 de mayo de 2011</t>
  </si>
  <si>
    <t>Del 09 al 13 de mayo de 2011</t>
  </si>
  <si>
    <t xml:space="preserve">Del 16 al 20 de mayo de 2011 </t>
  </si>
  <si>
    <t>Del 23 al 27 de mayo de 2011</t>
  </si>
  <si>
    <t>Del 30 de mayo al 03 de junio de 2011</t>
  </si>
  <si>
    <t>Del 06 al 10 de junio de 2011</t>
  </si>
  <si>
    <t>Del 13 al 17 de junio de 2011</t>
  </si>
  <si>
    <t>Del 21 al 24 de junio de 2011</t>
  </si>
  <si>
    <t>Del 04 al 08 de julio de 2011</t>
  </si>
  <si>
    <t>Del 11 al 15 de julio de 2011</t>
  </si>
  <si>
    <t>Del 18 al 22 de Julio de 2011</t>
  </si>
  <si>
    <t>Del 25 al 29 de Julio de 2011</t>
  </si>
  <si>
    <t>Del 01 al 05 de agosto de 2011</t>
  </si>
  <si>
    <t>Del 8 al 12 de agosto de 2011</t>
  </si>
  <si>
    <t>Del 15 al 19 de agsoto de 2011</t>
  </si>
  <si>
    <t>Del 22 al 26 de agsoto de 2011</t>
  </si>
  <si>
    <t>Del 29 de Agosto al 02 de Septiembre  de 2011</t>
  </si>
  <si>
    <t>Del 05 al 09 de septiembre de 2011</t>
  </si>
  <si>
    <t>Del 12 al 16 de septiembre de 2011</t>
  </si>
  <si>
    <t>Del 19 al 23 de septiembre de 2011</t>
  </si>
  <si>
    <t>Del 26 al 30 de Septiembre de 2011</t>
  </si>
  <si>
    <t>Del 03 al 07 de octubre de 2011</t>
  </si>
  <si>
    <t>Del 10 al 14 de octubre de 2011</t>
  </si>
  <si>
    <t>Del 17 al 21 de octubre de 2011</t>
  </si>
  <si>
    <t>Del 24 al 28 de octubre de 2011</t>
  </si>
  <si>
    <t>Del 31 de octubre al 04 de noviembre de 2011</t>
  </si>
  <si>
    <t>Del 07 al 11 de noviembre de 2011</t>
  </si>
  <si>
    <t>Del 14 al 18 de noviembre de 2011</t>
  </si>
  <si>
    <t>Del 21 al 25 de Noviembre de 2011</t>
  </si>
  <si>
    <t>Del 29 de noviembre al 02 de diciembre de 2011</t>
  </si>
  <si>
    <t>Del 05 al 06 de diciembre de 2011</t>
  </si>
  <si>
    <t>Del 12 al 16 de diciembre de 2011</t>
  </si>
  <si>
    <t xml:space="preserve">Del 19 al 23 de diciembre de 2011 </t>
  </si>
  <si>
    <t>Del 04 al 08 de Enero  de 2010</t>
  </si>
  <si>
    <t>Del 11 al 15 de Enero de 2010</t>
  </si>
  <si>
    <t>Del 18 al 22 de Enero de 2010</t>
  </si>
  <si>
    <t>Del 25 al 29 de Enero de 2010</t>
  </si>
  <si>
    <t>Del 01 al 05 de Febrero de 2010</t>
  </si>
  <si>
    <t>Del 08 al 12 de Febrero de 2010</t>
  </si>
  <si>
    <t>Del 15 al 19 de Febrero de 2010</t>
  </si>
  <si>
    <t>Del 22 al 26 de Febrero de  2010</t>
  </si>
  <si>
    <t>Del 01 al 05 de Marzo de 2010</t>
  </si>
  <si>
    <t>Del 08 al 12 de Marzo de 2010</t>
  </si>
  <si>
    <t>Del 15 al 19 de Marzo de 2010</t>
  </si>
  <si>
    <t>Del 22 al 26 de Marzo de 2010</t>
  </si>
  <si>
    <t>Del 29 al 31 de Marzo de 2010</t>
  </si>
  <si>
    <t>Del 05 al 09 de Abril de 2010</t>
  </si>
  <si>
    <t>Del 12 al 16 de Abril de 2010</t>
  </si>
  <si>
    <t>Del 19 al 23 de Abril de 2010</t>
  </si>
  <si>
    <t>Del 26 al 30 de Abril de 2010</t>
  </si>
  <si>
    <t>Del 03 al 07 de Mayo de 2010</t>
  </si>
  <si>
    <t>Del 10 al 14 de Mayo de 2010</t>
  </si>
  <si>
    <t>Del 17 al  21 de Mayo de 2010</t>
  </si>
  <si>
    <t>Del 26 al 28 de Mayo de 2010</t>
  </si>
  <si>
    <t>Del 31 de Mayo al 04 de junio de 2010</t>
  </si>
  <si>
    <t>Del 07 al 11 de Jumio de 2010</t>
  </si>
  <si>
    <t>Del 14  al 18 de junio de 2010</t>
  </si>
  <si>
    <t>Del 22 al 25 de Junio de 2010</t>
  </si>
  <si>
    <t>Del 28 de Junio al 02 de julio de 2010</t>
  </si>
  <si>
    <t>Del 05 al 08 de julio de 2010</t>
  </si>
  <si>
    <t>Del 12 al 16 de julio de 2010</t>
  </si>
  <si>
    <t>Del 19 al 23 de Julio de 2010</t>
  </si>
  <si>
    <t>Del 26 al 30 de Julio de 2010</t>
  </si>
  <si>
    <t>Del 02 al 06 de agosto de 2010</t>
  </si>
  <si>
    <t>Del 09 al 13 de agosto de 2010</t>
  </si>
  <si>
    <t>Del 17 al 20 de agosto de 2010</t>
  </si>
  <si>
    <t>Del 23 al 27 de agosto de 2010</t>
  </si>
  <si>
    <t>Del 30 de agosto al 03 de septiembre de 2010</t>
  </si>
  <si>
    <t>Del 06 al 10 de septiembre de 2010</t>
  </si>
  <si>
    <t>Del 13 al 17  de septiembre de 2010</t>
  </si>
  <si>
    <t>Del 20 al 24 de septiembre de 2010</t>
  </si>
  <si>
    <t>Del 27 septiembre al 01 de octubre de 2010</t>
  </si>
  <si>
    <t>Del 04 al 08 de cotubre de 2010</t>
  </si>
  <si>
    <t>Del 12 al 15 de octubre de 2010</t>
  </si>
  <si>
    <t>Del 18 al 22 de octubre de 2010</t>
  </si>
  <si>
    <t>Del 25 al 29 de octubre de 2010</t>
  </si>
  <si>
    <t>Del 01 al 05 de noviembre de 2010</t>
  </si>
  <si>
    <t>Del 08 al 12 de noviembre de 2010</t>
  </si>
  <si>
    <t>Del 15 al 19 de noviembre de 2010</t>
  </si>
  <si>
    <t>Del 23 al 26 de noviembre de 2010</t>
  </si>
  <si>
    <t>Del 29 de noviembre al 03 de diciembre de 2010</t>
  </si>
  <si>
    <t>Del 06 al 10 de diciembre de 2010</t>
  </si>
  <si>
    <t>Del 13 al 17 de diciembre de 2010</t>
  </si>
  <si>
    <t>Del 20 al 24 de diciembre de 2010</t>
  </si>
  <si>
    <t>Del 05 al 09 de Enero de 2009</t>
  </si>
  <si>
    <t>Del 12 al 16 de Enero de 2009</t>
  </si>
  <si>
    <t>Del 19 al 23 de Enero de 2009</t>
  </si>
  <si>
    <t>Del 26 al 30 de Enero de 2009</t>
  </si>
  <si>
    <t>Del 02 al 06 de Febrero de 2009</t>
  </si>
  <si>
    <t>Del 09 al 13 de Febrero de 2009</t>
  </si>
  <si>
    <t>Del 16 al 20 de Febrero de 2009</t>
  </si>
  <si>
    <t>Del 23 al 27 de Febrero de 2009</t>
  </si>
  <si>
    <t>Del 02 al 06  de Marzo de 2009</t>
  </si>
  <si>
    <t>Del 09 al 13 de Marzo de 2009</t>
  </si>
  <si>
    <t>Del 16 al 20 de Marzo de 2009</t>
  </si>
  <si>
    <t>Del 23 al 27 de Marzo de 2009</t>
  </si>
  <si>
    <t>Del 30 de Marzo al 03 de Abril del 2009</t>
  </si>
  <si>
    <t>Del 06 al 08 de Abril del 2009</t>
  </si>
  <si>
    <t>Del 13 al 17 de Abril del 2009</t>
  </si>
  <si>
    <t>Del 20 al 24 de Abril del 2009</t>
  </si>
  <si>
    <t>Del 27 al 30 de Abril del 2009</t>
  </si>
  <si>
    <t>Del 04 al 08 de Mayo del 2009</t>
  </si>
  <si>
    <t>Del 11 al 15 de Mayo del 2009</t>
  </si>
  <si>
    <t>Del 18 al 22 de Mayo del 2009</t>
  </si>
  <si>
    <t>Del 26 al 29 de Mayo del 2009</t>
  </si>
  <si>
    <t>Del 01 al 05 de Junio del 2009</t>
  </si>
  <si>
    <t>Del 08 al 12 de Junio del 2009</t>
  </si>
  <si>
    <t>Del 16 al 19 de Junio del 2009</t>
  </si>
  <si>
    <t>Del 22 al 26 de Junio del 2009</t>
  </si>
  <si>
    <t>Del 29 de Junio al 03 de Julio del 2009</t>
  </si>
  <si>
    <t>Del 06 al 08 de Julio del 2009</t>
  </si>
  <si>
    <t>Del 13 al 17 de Julio del 2009</t>
  </si>
  <si>
    <t>Del 20 al 24 de Julio del 2009</t>
  </si>
  <si>
    <t>Del 24 al 31 de Julio del 2009</t>
  </si>
  <si>
    <t>Del 18 al 21 de Agosto del 2009</t>
  </si>
  <si>
    <t>Del 24 al 28 de Agosto del 2009</t>
  </si>
  <si>
    <t>Del 31 de Agosto al 04 de Septiembre del 2009</t>
  </si>
  <si>
    <t>Del 07 al 11 de Septiembre del 2009</t>
  </si>
  <si>
    <t>Del 14 al 18 de Septiembre del 2009</t>
  </si>
  <si>
    <t>Del 21al 25 de Septiembre del 2009</t>
  </si>
  <si>
    <t>Del 05 al 09 de Octubre de 2009</t>
  </si>
  <si>
    <t>Del 13 al 16 de Octubre de 2009</t>
  </si>
  <si>
    <t>Del 19 al 23 de Octubre de 2009</t>
  </si>
  <si>
    <t>Del 26 al 30 de Octubre de 2009</t>
  </si>
  <si>
    <t>Del 02 al 06 de Noviembre de 2009</t>
  </si>
  <si>
    <t>Del 09 al 13 de Noviembre de 2009</t>
  </si>
  <si>
    <t>Del 16 al 20 de Noviembre de 2009</t>
  </si>
  <si>
    <t>Del 23 al 27 de Noviembre de 2009</t>
  </si>
  <si>
    <t>Del 30 de Noviembre al 01 de Diciembre de 2009</t>
  </si>
  <si>
    <t>Del 07 al 11 de Diciembre de 2009</t>
  </si>
  <si>
    <t xml:space="preserve">Del 14 al 18 de Diciembre de 2009 </t>
  </si>
  <si>
    <t>Del 22 al 25 de Diciembre de 2009</t>
  </si>
  <si>
    <t>Del 2 al 4 de Enero de 2008</t>
  </si>
  <si>
    <t>Del 7 al 11 de Enero de 2008</t>
  </si>
  <si>
    <t xml:space="preserve">Del 14 al 18 de Enero de 2008 </t>
  </si>
  <si>
    <t xml:space="preserve">Del 21 al 25 de enero de 2008 </t>
  </si>
  <si>
    <t>Del 28 de enero al 1de febrero 2008</t>
  </si>
  <si>
    <t>Del 4 al 8 de Febrero de 2008</t>
  </si>
  <si>
    <t>Del 11 al 15 de Febrero de 2008</t>
  </si>
  <si>
    <t>Del 18 al 22 de Febrero de 2008</t>
  </si>
  <si>
    <t>Del 25 al 29 de Febrero de 2008</t>
  </si>
  <si>
    <t>Del 03 al 07 de Marzo de 2008</t>
  </si>
  <si>
    <t>Del 10 al 14 de Marzo de 2008</t>
  </si>
  <si>
    <t>Del 17 al 19 de Marzo de 2008</t>
  </si>
  <si>
    <t>Del 25 al 28 de Marzo de 2008</t>
  </si>
  <si>
    <t xml:space="preserve">Del 31 de Marzo al 4 de Abril </t>
  </si>
  <si>
    <t>Del 7 al 11 de Abril de 2008</t>
  </si>
  <si>
    <t>Del 14 al 18 de Abril de 2008</t>
  </si>
  <si>
    <t>Del 21 al 25 de Abril de 2008</t>
  </si>
  <si>
    <t>Del 28 de Abril al 2 de Mayo de 2008</t>
  </si>
  <si>
    <t>Del 5 al 9 de Mayo de 2008</t>
  </si>
  <si>
    <t>Del 12 al 16 de Mayo de 2008</t>
  </si>
  <si>
    <t>Del 19 al 23 de Mayo de 2008</t>
  </si>
  <si>
    <t>Del 26 al 30 de Mayo de 2008</t>
  </si>
  <si>
    <t>Del 2 al 6 de Junio de 2008</t>
  </si>
  <si>
    <t>Del 9 al 13 de Junio de 2008</t>
  </si>
  <si>
    <t>Del 17 al 20 de Junio de 2008</t>
  </si>
  <si>
    <t>Del 23 al 27 de Junio de 2008</t>
  </si>
  <si>
    <t>Del 30 de Junio al 4 de Julio</t>
  </si>
  <si>
    <t>Del 7 al 11 de Julio de 2008</t>
  </si>
  <si>
    <t>Del 14 al 18 de Julio 2008</t>
  </si>
  <si>
    <t>Del 21 al 25 de Julio de 2008</t>
  </si>
  <si>
    <t>Del 28 de Julio al 1 de Agosto de 2008</t>
  </si>
  <si>
    <t>Del 11 al 15 de Agosto de 2008</t>
  </si>
  <si>
    <t>Del 19 al 22 de Agosto de 2008</t>
  </si>
  <si>
    <t>Del  25 al 29 de Agosto de 2008</t>
  </si>
  <si>
    <t>Del 1 al 5 de Septiembre de 2008</t>
  </si>
  <si>
    <t>Del 8 al 12 Septiembre de 2008</t>
  </si>
  <si>
    <t>Del 15 al 19 de Septiembre de 2008</t>
  </si>
  <si>
    <t>Del 29 de Septiembre al 3 de Octubre de 2008</t>
  </si>
  <si>
    <t>Del 6 al 10 de Octubre de 2008</t>
  </si>
  <si>
    <t>Del 14 al 17 de Octubre de 2008</t>
  </si>
  <si>
    <t>Del 20 al 24 de Octubre de 2008</t>
  </si>
  <si>
    <t>Del 27 al 31 de Octubre de 2008</t>
  </si>
  <si>
    <t>Del 3 al 7 de Noviembre de 2008</t>
  </si>
  <si>
    <t>Del 10 al 14 de Noviembre de 2008</t>
  </si>
  <si>
    <t>Del 17 al 21 de Noviembre de 2008</t>
  </si>
  <si>
    <t>Del 24 al 28 de Noviembre de 2008</t>
  </si>
  <si>
    <t>Del 01 al 05 de Diciembre de 2008</t>
  </si>
  <si>
    <t>Del 09 al 12 de Diciembre de 2008</t>
  </si>
  <si>
    <t>Del 15 al 19 de Diciembre de 2008</t>
  </si>
  <si>
    <t>Del 29 al 30 de Diciembre de 2008</t>
  </si>
  <si>
    <t>Del 2 al 5 de Enero de 2007</t>
  </si>
  <si>
    <t>Del 8 al 12  de Enero de 2007</t>
  </si>
  <si>
    <t>Del 15 al 19 de Enero de 2007</t>
  </si>
  <si>
    <t>Del 22 al 26 de Enero de 2007</t>
  </si>
  <si>
    <t xml:space="preserve">Del 29 de Enero al 2 de Febrero </t>
  </si>
  <si>
    <t>Del 5 al 9 de Febrero de 2007</t>
  </si>
  <si>
    <t>Del 12 al 16 de Febrero de 2007</t>
  </si>
  <si>
    <t>Del 19 al 23 de Febrero de 2007</t>
  </si>
  <si>
    <t>Del 26 de Febrero al 2 de marzo de 2007</t>
  </si>
  <si>
    <t>Del 5 al 9 de Marzo de 2007</t>
  </si>
  <si>
    <t>Del 12 al 16 de Marzo de 2007</t>
  </si>
  <si>
    <t>Del 19 al 23 de Marzo de 2007</t>
  </si>
  <si>
    <t>Del 26 al 30 de Marzo de 2007</t>
  </si>
  <si>
    <t>Del 3 al 4 de Abril de 2007</t>
  </si>
  <si>
    <t>Del 9 al 13 de Enero de 2007</t>
  </si>
  <si>
    <t>Del 16 al 20 de Abril de 2007</t>
  </si>
  <si>
    <t>Del 23 al 27 de Abril de 2007</t>
  </si>
  <si>
    <t>Del 30 de Abril  al 4 de Mayo 2007</t>
  </si>
  <si>
    <t>Del 7 al 11 de Mayo de 2007</t>
  </si>
  <si>
    <t>Del 14 al 18 de Mayo de 2007</t>
  </si>
  <si>
    <t>Del 21 al 24 de Mayo de 2007</t>
  </si>
  <si>
    <t>Del 28 de Mayo al 1 de Junio 2007</t>
  </si>
  <si>
    <t>Del 4 al 8 de Junio de 2007</t>
  </si>
  <si>
    <t>Del 11 al 15 de Junio de 2007</t>
  </si>
  <si>
    <t>Del 19 al 22 de Junio de 2007</t>
  </si>
  <si>
    <t>Del 25  al 29 de Junio de 2007</t>
  </si>
  <si>
    <t>Del 2 al 6 de Julio de 2007</t>
  </si>
  <si>
    <t>Del 10 al 13 de Julio de 2007</t>
  </si>
  <si>
    <t>Del 16 al 20 de Julio de 2007</t>
  </si>
  <si>
    <t>Del 23 al 27 de Julio de 2007</t>
  </si>
  <si>
    <t>Del 30 de Julio al 3 de Agosto de 2007</t>
  </si>
  <si>
    <t>Del 6 al 10 de Agosto de 2007</t>
  </si>
  <si>
    <t>Del 13 al 17 de Agosto de 2007</t>
  </si>
  <si>
    <t>Del 21 al 24 de Agosto de 2007</t>
  </si>
  <si>
    <t>Del 27 al 31 de Agosto de 2007</t>
  </si>
  <si>
    <t>Del 3 al 7 de Septiembre de 2007</t>
  </si>
  <si>
    <t>Del 10 al 14 de Septiembre de 2007</t>
  </si>
  <si>
    <t>Del 17 al 21 de Septiembre de 2007</t>
  </si>
  <si>
    <t>Del 24 al 28 de Septiembre de 2007</t>
  </si>
  <si>
    <t>Del 1 al 5 de Octubre de 2007</t>
  </si>
  <si>
    <t>Del 8 al 12 de Octubre de 2007</t>
  </si>
  <si>
    <t>Del 16 al 19 de Octubre de 2007</t>
  </si>
  <si>
    <t>Del 22 al 26 de Octubre de 2007</t>
  </si>
  <si>
    <t>Del 29 de Octubre al 2 de Noviembre de 2007</t>
  </si>
  <si>
    <t>Del 5 al 9 de Noviembre de 2007</t>
  </si>
  <si>
    <t>Del 12 al 16 de Noviembre de 2007</t>
  </si>
  <si>
    <t>Del 19 al 23 de Noviembre de 2007</t>
  </si>
  <si>
    <t>Del 26 al 30 de Noviembre de 2007</t>
  </si>
  <si>
    <t>Del 3 al 7 de Diciembre de 2007</t>
  </si>
  <si>
    <t>Del 10 al 14 de Diciembre de 2007</t>
  </si>
  <si>
    <t>Del 17 al 21 de diciembre de 2007</t>
  </si>
  <si>
    <t>Del 2 al 6 de Enero de 2006</t>
  </si>
  <si>
    <t>Del 9 al 13 de Enero de 2006</t>
  </si>
  <si>
    <t>Del 16 al 20 de Enero de 2006</t>
  </si>
  <si>
    <t>Del 23 al 27 de Enero de 2006</t>
  </si>
  <si>
    <t>Del 30 de Enero al 03 de Febrero de 2006</t>
  </si>
  <si>
    <t>Del 06 al 10 de Febrero de 2006</t>
  </si>
  <si>
    <t>Del 13 al 17 de Febrero de 2006</t>
  </si>
  <si>
    <t>Del 20 al 24 de Febrero de 2006</t>
  </si>
  <si>
    <t xml:space="preserve">Del 27 de Febrero al 3 de Marzo </t>
  </si>
  <si>
    <t>Del 6 al 10 de Marzo de 2006</t>
  </si>
  <si>
    <t>Del 13 al 17 de Marzo de 2006</t>
  </si>
  <si>
    <t>Del 20 al 23 de Marzo de 2006</t>
  </si>
  <si>
    <t>Del 27 al 31 de Marzo de 2006</t>
  </si>
  <si>
    <t>Del 3 al 7 de Abril 2006</t>
  </si>
  <si>
    <t>Del 10 al 12 de Abril de 2006</t>
  </si>
  <si>
    <t>Del 17 al 21 de Abril de 2006</t>
  </si>
  <si>
    <t>Del 2 al 5 de Mayo de 2006</t>
  </si>
  <si>
    <t>Del 8 al 12 de Mayo de 2006</t>
  </si>
  <si>
    <t>Del 15 al 19 de Mayo de 2006</t>
  </si>
  <si>
    <t>Del 22 al 26 de Mayo de 2006</t>
  </si>
  <si>
    <t>Del 29 de Mayo y el 2 de Junio de 2006</t>
  </si>
  <si>
    <t>Del 5 al 9 de Junio de 2006</t>
  </si>
  <si>
    <t>Del 12 al 16 de Junio de 2006</t>
  </si>
  <si>
    <t>Del 19 al 23 de Junio de 2006</t>
  </si>
  <si>
    <t>Del 26 al 30 de Junio de 2006</t>
  </si>
  <si>
    <t>Del 10 al 14 de Julio de 2006</t>
  </si>
  <si>
    <t>Del 17 al 21 de Julio de 2006</t>
  </si>
  <si>
    <t>Del 24 al 28 de Julio de 2006</t>
  </si>
  <si>
    <t>Del 31 de Julio al 4 de Agosto</t>
  </si>
  <si>
    <t xml:space="preserve">Del 7 al 11 de Agosto </t>
  </si>
  <si>
    <t>Del 14 al 18 de Agosto de 2006</t>
  </si>
  <si>
    <t>Del 22 al 25 de Agosto de 2006</t>
  </si>
  <si>
    <t>Del 28 de Agosto al 1 de Septiembre 2006</t>
  </si>
  <si>
    <t>Del 4 al 8 de Septiembre de 2006</t>
  </si>
  <si>
    <t>Del 11 al 15 de Septiembre de 2006</t>
  </si>
  <si>
    <t>Del 18 al 22 de Septiembre de 2006</t>
  </si>
  <si>
    <t>Del 25 al 29 de Septiembre de 2006</t>
  </si>
  <si>
    <t>Del 02 al 06 de Octubre de 2006</t>
  </si>
  <si>
    <t>Del 09 al 13 de Octubre de 2006</t>
  </si>
  <si>
    <t>Del 17 al 20 de Octubre de 2006</t>
  </si>
  <si>
    <t>Del 23 al 27 de Octubre  de 2006</t>
  </si>
  <si>
    <t>Del 30 de Octubre al 3 de Noviembre 2006</t>
  </si>
  <si>
    <t>Del 6 al 10 de Noviembre de 2006</t>
  </si>
  <si>
    <t>Del 13 al 17 de Noviembre de 2006</t>
  </si>
  <si>
    <t>Del 20 al 24 de Noviembre de 2006</t>
  </si>
  <si>
    <t>Del 27 de Noviembre al 1 de Diciembre 2006</t>
  </si>
  <si>
    <t>Del 4 al 7 de Diciembre de 2006</t>
  </si>
  <si>
    <t>Del 11 al 15 de Diciembre de 2006</t>
  </si>
  <si>
    <t>Del 18 al 22 de Diciembre de  2006</t>
  </si>
  <si>
    <t>Del 03 al 07 de Julio de 2006</t>
  </si>
  <si>
    <t>Del 24 al 28 de Abril de 2006</t>
  </si>
  <si>
    <t>Del 4 al 8 de Agosto de 2008</t>
  </si>
  <si>
    <t>Del 22 al 26 de Septiembre de 2008</t>
  </si>
  <si>
    <t>Del 03 al 07 de Agosto del 2009</t>
  </si>
  <si>
    <t>Del 10 al 14 de Agosto del 2009</t>
  </si>
  <si>
    <t>Del 28 de Septiembre al 02 de Octubre</t>
  </si>
  <si>
    <t>Del 27 de junio al 01 de julio de 2011</t>
  </si>
  <si>
    <t>Nota: Elaborado en base a la información proporcionada por las empresas socias de CIARA-CEC</t>
  </si>
  <si>
    <t xml:space="preserve">(*) Tipo de Cambio de Referencia - Comunicación A "3500" (Mayorista) - Fuente: BCRA - </t>
  </si>
  <si>
    <t>Del 03 al 07 de junio de 2013</t>
  </si>
  <si>
    <t>Del 10 al 14 de junio de 2013</t>
  </si>
  <si>
    <t>Del 17 al 21 de junio de 2013</t>
  </si>
  <si>
    <t>Del 24 al 28 de junio de 2013</t>
  </si>
  <si>
    <t>Del 01 al 05 de julio de 2013</t>
  </si>
  <si>
    <t>Del 08 al 12 de julio de 2013</t>
  </si>
  <si>
    <t>Del 15 al 19 de julio de 2013</t>
  </si>
  <si>
    <t>Del 22 al 26 de Julio de 2013</t>
  </si>
  <si>
    <t>Del 29 de julio hasta el 02 de agosto de 2013</t>
  </si>
  <si>
    <t xml:space="preserve">Del 05 al 09 de agosto de 2013 </t>
  </si>
  <si>
    <t>Del 12 al 16 de agosto de 2013</t>
  </si>
  <si>
    <t>Del 20 al 23 de agosto de 2013</t>
  </si>
  <si>
    <t>Del 26 al 30 de agostos de 2013</t>
  </si>
  <si>
    <t xml:space="preserve">Liquidacion de Divisas de los Industriales Oleaginosos y los Exportadores de Cereales </t>
  </si>
  <si>
    <t xml:space="preserve">Y EXPORTADORES DE CEREALES </t>
  </si>
  <si>
    <t>Y EXPORTADORES DE CEREALES</t>
  </si>
  <si>
    <t>(en dolares estadounidenses)</t>
  </si>
  <si>
    <t>Del 02 al 06 de septiembre de 2013</t>
  </si>
  <si>
    <t xml:space="preserve">Del 09 al 13 de septiembre de 2013 </t>
  </si>
  <si>
    <t>Del 16 al 20 de septiembre de 2013</t>
  </si>
  <si>
    <t>Del 23 al 27 de septiembre de 2013</t>
  </si>
  <si>
    <t>Del 30 de septiembre al 04 de octubre de 2013</t>
  </si>
  <si>
    <t xml:space="preserve">Del 07 al 11 de cotubre de 2013 </t>
  </si>
  <si>
    <t>Del 15 al 18 de octubre de 2013</t>
  </si>
  <si>
    <t>Del 21 al 25 de octubre de 2013</t>
  </si>
  <si>
    <t>Del 28 de octubre al 01 de noviembre de 2013</t>
  </si>
  <si>
    <t>Del 04 al 08 de noviembre de 2013</t>
  </si>
  <si>
    <t>Del 11 al 15 de noviembre de 2013</t>
  </si>
  <si>
    <t>Del 18 al 22 de noviembre de 2013</t>
  </si>
  <si>
    <t xml:space="preserve">Del 26 al 29 de noviembre de 2013 </t>
  </si>
  <si>
    <t>Del 2 al 6 de diciembre de 2013</t>
  </si>
  <si>
    <t>Del 9 al 13 de diciembre de 2013</t>
  </si>
  <si>
    <t>Del 16 al 20 de diciembre de 2013</t>
  </si>
  <si>
    <t xml:space="preserve">30 de diciembre </t>
  </si>
  <si>
    <t>Del 02 al 03 de enero de 2014</t>
  </si>
  <si>
    <t>Del 06 al 10 de enero de 2014</t>
  </si>
  <si>
    <t>Del 13 al 17 de enero de 2014</t>
  </si>
  <si>
    <t>Del 20 al 24 de enero de 2014</t>
  </si>
  <si>
    <t>Del 27 al 31 de enero de 2014</t>
  </si>
  <si>
    <t>Del 03 al 07 de febrero de 2014</t>
  </si>
  <si>
    <t>Del 10 al 14 de febrero de 2014</t>
  </si>
  <si>
    <t>Del 17 al 21 de febrero de 2014</t>
  </si>
  <si>
    <t>Del 24 al 28 de febrero de 2014</t>
  </si>
  <si>
    <t>Del  5 al 7 de marzo de 2014</t>
  </si>
  <si>
    <t>Del 10 al 14 de marzo de 2014</t>
  </si>
  <si>
    <t>Del 17 al 21 de marzo de 2014</t>
  </si>
  <si>
    <t>Del 25 al 28 de marzo de 2014</t>
  </si>
  <si>
    <t>Del 31 de marzo al 4 de abril de 2014</t>
  </si>
  <si>
    <t xml:space="preserve">Del 07 al 11 de abril de 2014 </t>
  </si>
  <si>
    <t xml:space="preserve">Del 14 al 18 de abil de 2014 </t>
  </si>
  <si>
    <t xml:space="preserve">Del 21 al 25 de abril de 2014 </t>
  </si>
  <si>
    <t>Del 28 al 30 de abril de 2014</t>
  </si>
  <si>
    <t>Del 05 al 09 de mayo de 2014</t>
  </si>
  <si>
    <t xml:space="preserve">Del 12 al 16 de mayo de 2014 </t>
  </si>
  <si>
    <t xml:space="preserve">Del 19 al 23 de mayo de 2014 </t>
  </si>
  <si>
    <t>Del 26 al 30 de mayo de 2014</t>
  </si>
  <si>
    <t>Del 02 al 06 de junio de 2014</t>
  </si>
  <si>
    <t>Del 09 al 13 de junio de 2014</t>
  </si>
  <si>
    <t>Del 23 al 27 de junio de 2014</t>
  </si>
  <si>
    <t>Del 16 al 19 de junio de 2014</t>
  </si>
  <si>
    <t>Del 30 al 04 de Julio de 2014</t>
  </si>
  <si>
    <t>Del 7 al 11 de Julio de 2014</t>
  </si>
  <si>
    <t>Del 14 al 18 de Julio de 2014</t>
  </si>
  <si>
    <t>Del 21 al 25 de julio de 2014</t>
  </si>
  <si>
    <t>Del 28 al 01 de agosto de 2014</t>
  </si>
  <si>
    <t xml:space="preserve">Del 04 al 08 de agosto de 2014 </t>
  </si>
  <si>
    <t>Del 11 al 15 de agosto de 2014</t>
  </si>
  <si>
    <t>Del 19 al 22 de agosto de 2014</t>
  </si>
  <si>
    <t>Del 25 al 29 de agosto de 2014</t>
  </si>
  <si>
    <t xml:space="preserve">Del 01 al 05 de septiembre de 2014 </t>
  </si>
  <si>
    <t>Del 08 al 12 de septiembre de 2014</t>
  </si>
  <si>
    <t xml:space="preserve">Del 15 al 19 de septiembre de 2014 </t>
  </si>
  <si>
    <t>Del 22 al 26 de septiembre de 2014</t>
  </si>
  <si>
    <t>Del 29 de septiembre al 03 de octubre de 2014</t>
  </si>
  <si>
    <t xml:space="preserve">Del 6 al 10 de octubre de 2014 </t>
  </si>
  <si>
    <t>Del 14 al 17 de octubre de 2014</t>
  </si>
  <si>
    <t>Del 20 al 24 de octubre de 2014</t>
  </si>
  <si>
    <t>Del 27 al 31 de octubre de 2014</t>
  </si>
  <si>
    <t>Del 3 al 7 de noviembre de 2014</t>
  </si>
  <si>
    <t>Del 10 al 14 de noviembre de 2014</t>
  </si>
  <si>
    <t>Del 17 al 21 de noviembre de 2014</t>
  </si>
  <si>
    <t>Del 25 al 28 de noviembre de 2014</t>
  </si>
  <si>
    <t>Del 01 al 05 de diciembre de 2014</t>
  </si>
  <si>
    <t>Del 09 al 12 de diciembre de 2014</t>
  </si>
  <si>
    <t>Del 15 al 19 de diciembre de 2014</t>
  </si>
  <si>
    <t>Del 29 al 30 de diciembre de 2014</t>
  </si>
  <si>
    <t>02 de enero de 2015</t>
  </si>
  <si>
    <t>Del 05 al 09 de enero de 2015</t>
  </si>
  <si>
    <t>Del 12 al 16 de enero de 2015</t>
  </si>
  <si>
    <t>Del 19 al 23 de enero de 2015</t>
  </si>
  <si>
    <t>Del 26 al 30 de enero de 2015</t>
  </si>
  <si>
    <t>Del 02 al 06 de febrero de 2015</t>
  </si>
  <si>
    <t>Del 09 al 13 de febrero de 2015</t>
  </si>
  <si>
    <t>Del 18 al 20 de febrero de 2015</t>
  </si>
  <si>
    <t>Del 23 al 27 de febrero de 2015</t>
  </si>
  <si>
    <t>Del 02 al 06 de marzo de 2015</t>
  </si>
  <si>
    <t>Del 9 al 13 de marzo de 2015</t>
  </si>
  <si>
    <t>Del 16 al 20 de Marzo de 2015</t>
  </si>
  <si>
    <t>Del 25 al 27 de Marzo de 2015</t>
  </si>
  <si>
    <t>Del 30 al 01 de Abril de 2015</t>
  </si>
  <si>
    <t>Del 06 al 10 de Abril de 2015</t>
  </si>
  <si>
    <t>Del 13 al 17 de Abril de 2015</t>
  </si>
  <si>
    <t>Del 20 al 24 de abril de 2015</t>
  </si>
  <si>
    <t>Del 27 de abril al 01 de mayo de 2015</t>
  </si>
  <si>
    <t>Del 04 al 08 de mayo de 2015</t>
  </si>
  <si>
    <t>Del 11 al 15 de mayo de 2015</t>
  </si>
  <si>
    <t>Del 26 al 29 de mayo de 2015</t>
  </si>
  <si>
    <t>Del 18 al 22 de mayo de 2015</t>
  </si>
  <si>
    <t>Del 01 al 05 de junio de 2015</t>
  </si>
  <si>
    <t>Del 08 al 12 de junio de 2015</t>
  </si>
  <si>
    <t>Del 15 al 19 de junio de 2015</t>
  </si>
  <si>
    <t xml:space="preserve">Del 22 al 26 de Junio de 2015 </t>
  </si>
  <si>
    <t>Del 29 de junio al 3 de julio de 2015</t>
  </si>
  <si>
    <t>Del 6 al 10 de Julio de 2015</t>
  </si>
  <si>
    <t>Del 13 al 17 de Julio de 2015</t>
  </si>
  <si>
    <t>Del 20 al 24 de Julio de 2015</t>
  </si>
  <si>
    <t>Del 27 al 31 de Julio de 2015</t>
  </si>
  <si>
    <t>Del 03 al 07 de Agosto de 2015</t>
  </si>
  <si>
    <t>Del 10 al 14 de Agosto de 2015</t>
  </si>
  <si>
    <t>Del 18 al 21 de Agosto de 2015</t>
  </si>
  <si>
    <t>Del 24 al 28 de Agosto de 2015</t>
  </si>
  <si>
    <t>Del 31 de Agosto al 4 de Septiembre de 2015</t>
  </si>
  <si>
    <t>Del 7 al 11 de Septiembre de 2015</t>
  </si>
  <si>
    <t>Del 14 al 18 de Septiembre de 2015</t>
  </si>
  <si>
    <t>Del 21 al 25 de Septiembre de 2015</t>
  </si>
  <si>
    <t>Del 28 de Septiembre al 02 de Octubre de 2015</t>
  </si>
  <si>
    <t>Del 5 al 9 de Octubre de 2015</t>
  </si>
  <si>
    <t>Del 13 al 16 de Octubre de 2015</t>
  </si>
  <si>
    <t>Del 19 al 23 de Octubre de 2015</t>
  </si>
  <si>
    <t>Del 26 al 30 de Octubre de 2015</t>
  </si>
  <si>
    <t>Del 02 al 06 de Noviembre de 2015</t>
  </si>
  <si>
    <t>Del 09 al 13 de noviembre de 2015</t>
  </si>
  <si>
    <t>Del 16 al 20 de Noviembre de 2015</t>
  </si>
  <si>
    <t>Del 23 al 26 de Noviembre de2015</t>
  </si>
  <si>
    <t>Del 30 al 04 de Diciembre de 2015</t>
  </si>
  <si>
    <t>Del 9 al 11 de Diciembre de 2015</t>
  </si>
  <si>
    <t>Del 14 al 18 de Diciembre de 2015</t>
  </si>
  <si>
    <t>Del 28 al 30 de Diciembre de 2015</t>
  </si>
  <si>
    <t>Del 4 al 8 de Enero de 2016</t>
  </si>
  <si>
    <t>Del 11 al 15 de Enero de 2016</t>
  </si>
  <si>
    <t>Del 18 al 22 de Enero de 2016</t>
  </si>
  <si>
    <t>Del 25 al 29 de Enero de 2016</t>
  </si>
  <si>
    <t>Del 01 al 05 de Febrero de 2016</t>
  </si>
  <si>
    <t>Del 10 al 12 de Febrero de 2016</t>
  </si>
  <si>
    <t>Del 15 al 19 de Febrero de 2016</t>
  </si>
  <si>
    <t xml:space="preserve">Del 22 al 26 de Febrero de 2016 </t>
  </si>
  <si>
    <t>Del 29 al 04 de Marzo de 2016</t>
  </si>
  <si>
    <t>Del 7 al 11 de Marzo de 2016</t>
  </si>
  <si>
    <t>Del 14 al 18 de Marzo de 2016</t>
  </si>
  <si>
    <t>Del 21 al 23 de Marzo de 2016</t>
  </si>
  <si>
    <t>Del 28 al 01 de Abril de 2016</t>
  </si>
  <si>
    <t>Del 4 al 8 de Abril de 2016</t>
  </si>
  <si>
    <t>Del 11 al 15 de Abril de 2016</t>
  </si>
  <si>
    <t>Del 18 al 22 de Abril de 2016</t>
  </si>
  <si>
    <t>Del 25 al 29 de Abril de 2016</t>
  </si>
  <si>
    <t>Del 2 al 06 de Mayo de 2016</t>
  </si>
  <si>
    <t>Del 9 al 13 de Mayo de 2016</t>
  </si>
  <si>
    <t>Del 16 al 20 de Mayo de 2016</t>
  </si>
  <si>
    <t>Del 23 al 27 de Mayo de 2016</t>
  </si>
  <si>
    <t>Del 06 al 10 de Junio de 2016</t>
  </si>
  <si>
    <t>Del 13 al 16 de Junio de 2016</t>
  </si>
  <si>
    <t>Del 21 al 24 de Junio de 2016</t>
  </si>
  <si>
    <t>Del 27 al 01 de Julio de 2016</t>
  </si>
  <si>
    <t>Del 04 al 07 de julio de 2016</t>
  </si>
  <si>
    <t>Del 11 al 15 de julio de 2016</t>
  </si>
  <si>
    <t>Del 18 al 22 de Julio de 2016</t>
  </si>
  <si>
    <t>Del 25 al 29 de Julio de 2016</t>
  </si>
  <si>
    <t>Del 30 de Mayo al 03 de Junio de 2016</t>
  </si>
  <si>
    <t>Del 1 al 5 de Agosto de 2016</t>
  </si>
  <si>
    <t>Del 8 al 12 de Agosto de 2016</t>
  </si>
  <si>
    <t>Del 16 al 19 de Agosto de 2016</t>
  </si>
  <si>
    <t>Del 22 al 26 de Agosto de 2016</t>
  </si>
  <si>
    <t>Del 29 al 02 de Septiembre de 2016</t>
  </si>
  <si>
    <t>Del 5 al 09 de Septiembre de 2016</t>
  </si>
  <si>
    <t>Del 12 al 16 de Septiembre de 2016</t>
  </si>
  <si>
    <t>Del 19 al 23 de Septiembre de 2016</t>
  </si>
  <si>
    <t>Del 26 al 30 de Septiembre de 2016</t>
  </si>
  <si>
    <t>Del 03 al 07 de Octubre de 2016</t>
  </si>
  <si>
    <t>Del 11 al 14 de Octubre de 2016</t>
  </si>
  <si>
    <t>Del 17 al 21 de Octubre de 2016</t>
  </si>
  <si>
    <t>Del 14 al 28 de Octubre de 2016</t>
  </si>
  <si>
    <t>Del 31 al 04 de Noviembre de 2016</t>
  </si>
  <si>
    <t>Del 07 al 11 de Noviembre de 2016</t>
  </si>
  <si>
    <t>Del 14 al 18 de Noviembre de 2016</t>
  </si>
  <si>
    <t>Del 21 al 25 de Noviembre de 2016</t>
  </si>
  <si>
    <t>Del 29 al 2 de Diciembre de 2016</t>
  </si>
  <si>
    <t>Del 5 al 7 de Diciembre de 2016</t>
  </si>
  <si>
    <t>Del 12 al 16 de Diciembre de 2016</t>
  </si>
  <si>
    <t>Del 19 al 23 de Diciembre de 2016</t>
  </si>
  <si>
    <t>Del 2 al 6 de Enero de 2017</t>
  </si>
  <si>
    <t>Del 9 al 13 de Enero de 2017</t>
  </si>
  <si>
    <t>Del 16 al 20 de Enero de 2017</t>
  </si>
  <si>
    <t>Del 23 al 27 de Enero de 2017</t>
  </si>
  <si>
    <t>Del 06 al 10 de Febrero de 2017</t>
  </si>
  <si>
    <t>Del 30 de Enero al 3 de Febrero de 2017</t>
  </si>
  <si>
    <t>Del 13 al 17 de Febrero de 2017</t>
  </si>
  <si>
    <t>Del 20 al 24 de Febrero de 2017</t>
  </si>
  <si>
    <t>Del 01 al 03 de Marzo de 2017</t>
  </si>
  <si>
    <t>Del 06 al 10 de Marzo de 2017</t>
  </si>
  <si>
    <t>Del 20 al 23 de Marzo de 2017</t>
  </si>
  <si>
    <t>Del 13 al 17 de Marzo de 2017</t>
  </si>
  <si>
    <t>Del 27 al 31 de Marzo de 2017</t>
  </si>
  <si>
    <t>Del 03 al 7 de Abril de 2017</t>
  </si>
  <si>
    <t>Del 10 al 12 de Abril de 2017</t>
  </si>
  <si>
    <t>Del 17 al 21 de Abril de 2017</t>
  </si>
  <si>
    <t>Del 24 al 28 de Abril de 2017</t>
  </si>
  <si>
    <t>Del 02 al 05 de Mayo de 2017</t>
  </si>
  <si>
    <t>Del 08 al 12 de Mayo de 2017</t>
  </si>
  <si>
    <t>Del 15 al 19 de Mayo de 2017</t>
  </si>
  <si>
    <t>Del 22 al 26 de Mayo de 2017</t>
  </si>
  <si>
    <t>Del 29 al 02 de Junio de 2017</t>
  </si>
  <si>
    <t>Del 05 al 09 de Junio de 2017</t>
  </si>
  <si>
    <t>Del 12 al 16 de Junio de 2017</t>
  </si>
  <si>
    <t>Del 19 al 23 de Junio de 2017</t>
  </si>
  <si>
    <t>Del 26 al 30 de Junio de 2017</t>
  </si>
  <si>
    <t>Del 03 al 07 de Julio de 2017</t>
  </si>
  <si>
    <t>Del 10 al 14 de Julio de 2017</t>
  </si>
  <si>
    <t>Del 17 al 21 de Julio de 2017</t>
  </si>
  <si>
    <t>Del 24 al 28 de Julio de 2017</t>
  </si>
  <si>
    <t>Del 31 al 04 de Agosto de 2017</t>
  </si>
  <si>
    <t>Del 7 al 11 de Agosto de 2017</t>
  </si>
  <si>
    <t>Del 14 al 18 de Agosto de 2017</t>
  </si>
  <si>
    <t>Del 22 al 25 de Agosto de 2017</t>
  </si>
  <si>
    <t>Del 28 al 01 de Septiembre de 2017</t>
  </si>
  <si>
    <t>Del 4 al 8 de Septiembre de 2017</t>
  </si>
  <si>
    <t>Del 11 al 15 de Septiembre de 2017</t>
  </si>
  <si>
    <t>Del 18 al 22 de Septiembre de 2017</t>
  </si>
  <si>
    <t>Del 25 al 29 de Septiembre de 2017</t>
  </si>
  <si>
    <t>Del 2 al 6 de Octubre de 2017</t>
  </si>
  <si>
    <t>Decl 9 al 13 de Octubre de 2017</t>
  </si>
  <si>
    <t>Del 17 al 20 de Octubre de 2017</t>
  </si>
  <si>
    <t>Del 23 al 27 de Octubre de 2017</t>
  </si>
  <si>
    <t>Del 06 al 10 de Noviembre de 2017</t>
  </si>
  <si>
    <t>Del 30 al 03 de Noviembre de 2017</t>
  </si>
  <si>
    <t>Del 13 al 17 de Noviembre de 2017</t>
  </si>
  <si>
    <t>Del 21 al 24 de Noviembre de 2017</t>
  </si>
  <si>
    <t>Del 27 al 1 de Diciembre de 2017</t>
  </si>
  <si>
    <t>Del 04 al 07 de Diciembre de 2017</t>
  </si>
  <si>
    <t>Del 11 al 15 de Diciembre de 2017</t>
  </si>
  <si>
    <t>Del 18 al 22 de Diciembre de 2017</t>
  </si>
  <si>
    <t>Del 26 al 29 de Diciembre de 2017</t>
  </si>
  <si>
    <t>Mensual</t>
  </si>
  <si>
    <t>Del 2 al 31 de Enero de 2018</t>
  </si>
  <si>
    <t>Liquidacion del</t>
  </si>
  <si>
    <t xml:space="preserve">mes </t>
  </si>
  <si>
    <t>Del 1 al 28 de Febrero de 2018</t>
  </si>
  <si>
    <t>Del 01 al 28 de Marzo de 2018</t>
  </si>
  <si>
    <t>Del 03 al 27 de Abril de 2018</t>
  </si>
  <si>
    <t>Del 02 al 31 de Mayo de 2018</t>
  </si>
  <si>
    <t>Del 01 al 29 de Junio de 2018</t>
  </si>
  <si>
    <t>Del 02 al 31 de Julio de 2018</t>
  </si>
  <si>
    <t>Del 01 al 31 de Agosto de 2018</t>
  </si>
  <si>
    <t>Del 03 al 28 de Setiembre de 2018</t>
  </si>
  <si>
    <t>Del 01 al 31 de Octubre de 2018</t>
  </si>
  <si>
    <t>Del 01 al 30 de Noviembre de 2018</t>
  </si>
  <si>
    <t>Del 01 al 31 de Diciembre de 2018</t>
  </si>
  <si>
    <t>Del 1 al 31 de Enero de 2019</t>
  </si>
  <si>
    <t>Del 1al 28 de Febrero de 2019</t>
  </si>
  <si>
    <t>Del 1 al 29 de Marzo de 2019</t>
  </si>
  <si>
    <t>Del 1 al 30 de Abril de 2019</t>
  </si>
  <si>
    <t>Del 1 al 31 de Mayo de 2019</t>
  </si>
  <si>
    <t>Del 1 al 28 de Junio de 2019</t>
  </si>
  <si>
    <t>Del 1  al 31 de Julio de 2019</t>
  </si>
  <si>
    <t>Del 2 al 30 de Septiembre de 2019</t>
  </si>
  <si>
    <t>Del 1 al 31 de Octubre de 2019</t>
  </si>
  <si>
    <t>Del 1 al 30 de Agosto de 2019</t>
  </si>
  <si>
    <t>Del 1 al 29 de Noviembre de 2019</t>
  </si>
  <si>
    <t>Del 2 al 30 de Diciembre de 2019</t>
  </si>
  <si>
    <t>Del 2 al 31 de Enero de 2020</t>
  </si>
  <si>
    <t>Del 3 al 28 de Febrero de 2020</t>
  </si>
  <si>
    <t>Del 2 al 31 de Marzo de 2020</t>
  </si>
  <si>
    <t>Del 1 al 30 de Abril de 2020</t>
  </si>
  <si>
    <t>Del 4 al 29 de Mayo de 2020</t>
  </si>
  <si>
    <t>Del 1 al 30 de Junio de 2020</t>
  </si>
  <si>
    <t>Del 1 al 31 de Julio de 2020</t>
  </si>
  <si>
    <t>Del 1 al 31 de Agosto de 2020</t>
  </si>
  <si>
    <t>Del 1 al 30 de Septiembre de 2020</t>
  </si>
  <si>
    <t>Del 1 al 30 de Octubre de 2020</t>
  </si>
  <si>
    <t>Del 1 al 30 de Noviembre de 2020</t>
  </si>
  <si>
    <t>Del 1 al 30 de Diciembre de 2020</t>
  </si>
  <si>
    <t>Del 2 al 31 de Enero de 2021</t>
  </si>
  <si>
    <t>De 1 al 26  de Febrero de 2021</t>
  </si>
  <si>
    <t>Del 1 al 31 de Marzo de 2021</t>
  </si>
  <si>
    <t>Del 1 al 30 de Abril de 2021</t>
  </si>
  <si>
    <t>Del 1 al 31 de Mayo de 2021</t>
  </si>
  <si>
    <t>Del 1 al 30 de Junio de 2021</t>
  </si>
  <si>
    <t>Del 1 al 30 de Julio de 2021</t>
  </si>
  <si>
    <t>Del 1 al 31 de Agosto de 2021</t>
  </si>
  <si>
    <t>Del 1al 30 de Septiembre de 2021</t>
  </si>
  <si>
    <t>Del 1 al 31 de Octubre de 2021</t>
  </si>
  <si>
    <t>Del 1 al 30 de Noviembre de 2021</t>
  </si>
  <si>
    <t>Del 1 al 30 de Diciembre 2021</t>
  </si>
  <si>
    <t>Del 2 al 31 de Enero de 2022</t>
  </si>
  <si>
    <t>Del 1 al 25 de Febrero de 2022</t>
  </si>
  <si>
    <t>Del 1 al 31 de Marzo de 2022</t>
  </si>
  <si>
    <t>Del 1 al 29 de Abril de 2022</t>
  </si>
  <si>
    <t>Del 1 al 31 de Mayo de 2022</t>
  </si>
  <si>
    <t>Del 1 al 30 de Junio de 2022</t>
  </si>
  <si>
    <t>Del 1 al 31 de Julio de 2022</t>
  </si>
  <si>
    <t>Del 1 al 31 de Agosto de 2022</t>
  </si>
  <si>
    <t>Del 1 al 30 de Septiembre de 2022</t>
  </si>
  <si>
    <t xml:space="preserve">Del 1 al 31 de Octubre de 2022 </t>
  </si>
  <si>
    <t>Del 1 al 30 de Noviembre de 2022</t>
  </si>
  <si>
    <t>Del 1 al 30 de Diciembre de 2022</t>
  </si>
  <si>
    <t>Del 2 al 31 de Enero de 2023</t>
  </si>
  <si>
    <t>Del 1 al 28 de Febrero de 2023</t>
  </si>
  <si>
    <t>Del 1al 31 de Marzo de 2023</t>
  </si>
  <si>
    <t>Del 1 al 30 de Abril de 2023</t>
  </si>
  <si>
    <t>Del 1 al 31 de Mayo de 2023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</si>
</sst>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[$-C0A]dddd\,\ dd&quot; de &quot;mmmm&quot; de &quot;yyyy"/>
    <numFmt numFmtId="174" formatCode="[$-C0A]mmmm\-yy;@"/>
    <numFmt numFmtId="175" formatCode="dd\-mm\-yy"/>
    <numFmt numFmtId="176" formatCode="mmmm\-yy"/>
    <numFmt numFmtId="177" formatCode="_-* #,##0.0000\ _p_t_a_-;\-* #,##0.0000\ _p_t_a_-;_-* &quot;-&quot;??\ _p_t_a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00"/>
    <numFmt numFmtId="183" formatCode="#,##0;[Red]#,##0"/>
  </numFmts>
  <fonts count="85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name val="Century Schoolbook"/>
      <family val="1"/>
    </font>
    <font>
      <sz val="12"/>
      <name val="Century Schoolbook"/>
      <family val="1"/>
    </font>
    <font>
      <sz val="12"/>
      <name val="Verdana"/>
      <family val="2"/>
    </font>
    <font>
      <b/>
      <sz val="11"/>
      <name val="Arial"/>
      <family val="2"/>
    </font>
    <font>
      <sz val="11"/>
      <name val="Century Schoolbook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entury Schoolbook"/>
      <family val="1"/>
    </font>
    <font>
      <b/>
      <sz val="11"/>
      <name val="Century Schoolbook"/>
      <family val="1"/>
    </font>
    <font>
      <b/>
      <i/>
      <sz val="12"/>
      <name val="Century Schoolbook"/>
      <family val="1"/>
    </font>
    <font>
      <sz val="7.5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Century"/>
      <family val="1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Century Schoolbook"/>
      <family val="1"/>
    </font>
    <font>
      <u val="single"/>
      <sz val="12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Century"/>
      <family val="1"/>
    </font>
    <font>
      <b/>
      <sz val="14"/>
      <color indexed="62"/>
      <name val="Verdana"/>
      <family val="2"/>
    </font>
    <font>
      <b/>
      <sz val="10"/>
      <color indexed="8"/>
      <name val="Century Schoolbook"/>
      <family val="1"/>
    </font>
    <font>
      <sz val="10"/>
      <color indexed="8"/>
      <name val="Arial"/>
      <family val="2"/>
    </font>
    <font>
      <sz val="10"/>
      <color indexed="8"/>
      <name val="Century"/>
      <family val="1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Century Schoolbook"/>
      <family val="1"/>
    </font>
    <font>
      <b/>
      <sz val="12"/>
      <color indexed="8"/>
      <name val="Century Schoolbook"/>
      <family val="1"/>
    </font>
    <font>
      <b/>
      <sz val="12"/>
      <color indexed="8"/>
      <name val="Calibri"/>
      <family val="2"/>
    </font>
    <font>
      <sz val="12"/>
      <color indexed="8"/>
      <name val="Century"/>
      <family val="1"/>
    </font>
    <font>
      <sz val="12"/>
      <name val="Calibri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Century Schoolbook"/>
      <family val="1"/>
    </font>
    <font>
      <u val="single"/>
      <sz val="12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Century"/>
      <family val="1"/>
    </font>
    <font>
      <b/>
      <sz val="14"/>
      <color rgb="FF4A3C8C"/>
      <name val="Verdana"/>
      <family val="2"/>
    </font>
    <font>
      <b/>
      <sz val="10"/>
      <color theme="1"/>
      <name val="Century Schoolbook"/>
      <family val="1"/>
    </font>
    <font>
      <sz val="10"/>
      <color theme="1"/>
      <name val="Arial"/>
      <family val="2"/>
    </font>
    <font>
      <sz val="10"/>
      <color theme="1"/>
      <name val="Century"/>
      <family val="1"/>
    </font>
    <font>
      <sz val="10"/>
      <color rgb="FF000000"/>
      <name val="Verdana"/>
      <family val="2"/>
    </font>
    <font>
      <sz val="11"/>
      <color theme="1"/>
      <name val="Verdana"/>
      <family val="2"/>
    </font>
    <font>
      <sz val="12"/>
      <color theme="1"/>
      <name val="Century Schoolbook"/>
      <family val="1"/>
    </font>
    <font>
      <sz val="12"/>
      <color rgb="FF000000"/>
      <name val="Century Schoolbook"/>
      <family val="1"/>
    </font>
    <font>
      <b/>
      <sz val="12"/>
      <color theme="1"/>
      <name val="Century Schoolbook"/>
      <family val="1"/>
    </font>
    <font>
      <sz val="12"/>
      <color rgb="FF000000"/>
      <name val="Calibri"/>
      <family val="2"/>
    </font>
    <font>
      <sz val="11"/>
      <color rgb="FF00000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entury"/>
      <family val="1"/>
    </font>
    <font>
      <sz val="12"/>
      <color theme="1"/>
      <name val="Century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thick"/>
      <right style="thick"/>
      <top/>
      <bottom style="thick"/>
    </border>
    <border>
      <left style="thick"/>
      <right/>
      <top/>
      <bottom/>
    </border>
    <border>
      <left style="thick"/>
      <right style="medium"/>
      <top/>
      <bottom/>
    </border>
    <border>
      <left style="thick"/>
      <right/>
      <top/>
      <bottom style="medium"/>
    </border>
    <border>
      <left style="thick"/>
      <right style="medium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ck"/>
      <top style="thick"/>
      <bottom/>
    </border>
    <border>
      <left style="thick"/>
      <right style="medium"/>
      <top style="medium"/>
      <bottom/>
    </border>
    <border>
      <left/>
      <right style="thick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medium"/>
      <top/>
      <bottom style="thick"/>
    </border>
    <border>
      <left style="medium"/>
      <right>
        <color indexed="63"/>
      </right>
      <top/>
      <bottom/>
    </border>
    <border>
      <left style="thick"/>
      <right>
        <color indexed="63"/>
      </right>
      <top/>
      <bottom style="thin"/>
    </border>
    <border>
      <left style="medium"/>
      <right/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/>
      <bottom style="medium"/>
    </border>
    <border>
      <left style="thick"/>
      <right style="thick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medium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26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172" fontId="4" fillId="0" borderId="14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172" fontId="4" fillId="0" borderId="14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72" fontId="4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 horizontal="center"/>
    </xf>
    <xf numFmtId="172" fontId="4" fillId="0" borderId="13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72" fontId="10" fillId="33" borderId="24" xfId="0" applyNumberFormat="1" applyFont="1" applyFill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27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indent="1"/>
    </xf>
    <xf numFmtId="174" fontId="3" fillId="0" borderId="27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2" fillId="0" borderId="30" xfId="0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17" fontId="3" fillId="0" borderId="0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2" xfId="0" applyFont="1" applyBorder="1" applyAlignment="1">
      <alignment/>
    </xf>
    <xf numFmtId="172" fontId="4" fillId="0" borderId="35" xfId="0" applyNumberFormat="1" applyFont="1" applyFill="1" applyBorder="1" applyAlignment="1">
      <alignment horizontal="center"/>
    </xf>
    <xf numFmtId="172" fontId="4" fillId="0" borderId="35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3" fillId="34" borderId="33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right"/>
    </xf>
    <xf numFmtId="0" fontId="3" fillId="34" borderId="33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72" fontId="4" fillId="34" borderId="14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/>
    </xf>
    <xf numFmtId="172" fontId="4" fillId="34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6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0" fillId="34" borderId="10" xfId="0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0" fillId="0" borderId="27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67" fillId="0" borderId="23" xfId="0" applyFont="1" applyBorder="1" applyAlignment="1">
      <alignment/>
    </xf>
    <xf numFmtId="3" fontId="67" fillId="0" borderId="23" xfId="0" applyNumberFormat="1" applyFont="1" applyBorder="1" applyAlignment="1">
      <alignment/>
    </xf>
    <xf numFmtId="0" fontId="67" fillId="0" borderId="10" xfId="0" applyFont="1" applyBorder="1" applyAlignment="1">
      <alignment/>
    </xf>
    <xf numFmtId="3" fontId="67" fillId="0" borderId="10" xfId="0" applyNumberFormat="1" applyFont="1" applyBorder="1" applyAlignment="1">
      <alignment/>
    </xf>
    <xf numFmtId="0" fontId="68" fillId="0" borderId="10" xfId="0" applyFont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68" fillId="0" borderId="0" xfId="0" applyFont="1" applyAlignment="1">
      <alignment/>
    </xf>
    <xf numFmtId="3" fontId="13" fillId="0" borderId="10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0" fontId="13" fillId="0" borderId="33" xfId="0" applyFont="1" applyBorder="1" applyAlignment="1">
      <alignment/>
    </xf>
    <xf numFmtId="0" fontId="13" fillId="0" borderId="10" xfId="0" applyFont="1" applyBorder="1" applyAlignment="1">
      <alignment/>
    </xf>
    <xf numFmtId="172" fontId="13" fillId="0" borderId="14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/>
    </xf>
    <xf numFmtId="172" fontId="13" fillId="0" borderId="14" xfId="0" applyNumberFormat="1" applyFont="1" applyFill="1" applyBorder="1" applyAlignment="1">
      <alignment horizontal="center"/>
    </xf>
    <xf numFmtId="172" fontId="13" fillId="0" borderId="13" xfId="0" applyNumberFormat="1" applyFont="1" applyFill="1" applyBorder="1" applyAlignment="1">
      <alignment horizontal="center"/>
    </xf>
    <xf numFmtId="0" fontId="69" fillId="0" borderId="10" xfId="0" applyFont="1" applyBorder="1" applyAlignment="1">
      <alignment/>
    </xf>
    <xf numFmtId="3" fontId="69" fillId="0" borderId="10" xfId="0" applyNumberFormat="1" applyFont="1" applyBorder="1" applyAlignment="1">
      <alignment/>
    </xf>
    <xf numFmtId="0" fontId="67" fillId="34" borderId="10" xfId="0" applyFont="1" applyFill="1" applyBorder="1" applyAlignment="1">
      <alignment/>
    </xf>
    <xf numFmtId="3" fontId="67" fillId="34" borderId="10" xfId="0" applyNumberFormat="1" applyFont="1" applyFill="1" applyBorder="1" applyAlignment="1">
      <alignment/>
    </xf>
    <xf numFmtId="0" fontId="67" fillId="0" borderId="10" xfId="0" applyFont="1" applyBorder="1" applyAlignment="1">
      <alignment/>
    </xf>
    <xf numFmtId="3" fontId="67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70" fillId="0" borderId="27" xfId="0" applyFont="1" applyBorder="1" applyAlignment="1">
      <alignment horizontal="center"/>
    </xf>
    <xf numFmtId="3" fontId="0" fillId="0" borderId="38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6" fillId="0" borderId="40" xfId="0" applyNumberFormat="1" applyFont="1" applyBorder="1" applyAlignment="1">
      <alignment/>
    </xf>
    <xf numFmtId="3" fontId="67" fillId="0" borderId="4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67" fillId="0" borderId="42" xfId="0" applyNumberFormat="1" applyFont="1" applyBorder="1" applyAlignment="1">
      <alignment/>
    </xf>
    <xf numFmtId="0" fontId="67" fillId="0" borderId="11" xfId="0" applyFont="1" applyBorder="1" applyAlignment="1">
      <alignment/>
    </xf>
    <xf numFmtId="3" fontId="67" fillId="0" borderId="43" xfId="0" applyNumberFormat="1" applyFont="1" applyBorder="1" applyAlignment="1">
      <alignment/>
    </xf>
    <xf numFmtId="3" fontId="67" fillId="0" borderId="44" xfId="0" applyNumberFormat="1" applyFont="1" applyBorder="1" applyAlignment="1">
      <alignment/>
    </xf>
    <xf numFmtId="3" fontId="67" fillId="0" borderId="26" xfId="0" applyNumberFormat="1" applyFont="1" applyBorder="1" applyAlignment="1">
      <alignment/>
    </xf>
    <xf numFmtId="3" fontId="67" fillId="0" borderId="27" xfId="0" applyNumberFormat="1" applyFont="1" applyBorder="1" applyAlignment="1">
      <alignment/>
    </xf>
    <xf numFmtId="3" fontId="67" fillId="0" borderId="45" xfId="0" applyNumberFormat="1" applyFont="1" applyFill="1" applyBorder="1" applyAlignment="1">
      <alignment/>
    </xf>
    <xf numFmtId="0" fontId="67" fillId="0" borderId="26" xfId="0" applyFont="1" applyFill="1" applyBorder="1" applyAlignment="1">
      <alignment/>
    </xf>
    <xf numFmtId="0" fontId="67" fillId="0" borderId="27" xfId="0" applyFont="1" applyBorder="1" applyAlignment="1">
      <alignment/>
    </xf>
    <xf numFmtId="3" fontId="67" fillId="0" borderId="0" xfId="0" applyNumberFormat="1" applyFont="1" applyBorder="1" applyAlignment="1">
      <alignment/>
    </xf>
    <xf numFmtId="3" fontId="67" fillId="0" borderId="0" xfId="0" applyNumberFormat="1" applyFont="1" applyFill="1" applyBorder="1" applyAlignment="1">
      <alignment/>
    </xf>
    <xf numFmtId="3" fontId="71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69" fillId="0" borderId="27" xfId="0" applyFont="1" applyBorder="1" applyAlignment="1">
      <alignment/>
    </xf>
    <xf numFmtId="0" fontId="67" fillId="0" borderId="29" xfId="0" applyFont="1" applyBorder="1" applyAlignment="1">
      <alignment/>
    </xf>
    <xf numFmtId="3" fontId="67" fillId="0" borderId="46" xfId="0" applyNumberFormat="1" applyFont="1" applyBorder="1" applyAlignment="1">
      <alignment/>
    </xf>
    <xf numFmtId="3" fontId="67" fillId="0" borderId="29" xfId="0" applyNumberFormat="1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6" xfId="0" applyFont="1" applyBorder="1" applyAlignment="1">
      <alignment horizontal="center"/>
    </xf>
    <xf numFmtId="3" fontId="67" fillId="0" borderId="48" xfId="0" applyNumberFormat="1" applyFont="1" applyBorder="1" applyAlignment="1">
      <alignment/>
    </xf>
    <xf numFmtId="3" fontId="0" fillId="0" borderId="49" xfId="0" applyNumberFormat="1" applyBorder="1" applyAlignment="1">
      <alignment/>
    </xf>
    <xf numFmtId="0" fontId="0" fillId="0" borderId="49" xfId="0" applyBorder="1" applyAlignment="1">
      <alignment/>
    </xf>
    <xf numFmtId="0" fontId="72" fillId="0" borderId="2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67" fillId="0" borderId="50" xfId="0" applyNumberFormat="1" applyFont="1" applyBorder="1" applyAlignment="1">
      <alignment/>
    </xf>
    <xf numFmtId="3" fontId="69" fillId="0" borderId="27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34" borderId="50" xfId="0" applyFill="1" applyBorder="1" applyAlignment="1">
      <alignment/>
    </xf>
    <xf numFmtId="0" fontId="68" fillId="0" borderId="50" xfId="0" applyFont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lef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68" fillId="0" borderId="54" xfId="0" applyFont="1" applyBorder="1" applyAlignment="1">
      <alignment/>
    </xf>
    <xf numFmtId="0" fontId="68" fillId="0" borderId="55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3" fontId="67" fillId="0" borderId="59" xfId="0" applyNumberFormat="1" applyFont="1" applyBorder="1" applyAlignment="1">
      <alignment/>
    </xf>
    <xf numFmtId="0" fontId="67" fillId="0" borderId="60" xfId="0" applyFont="1" applyBorder="1" applyAlignment="1">
      <alignment/>
    </xf>
    <xf numFmtId="3" fontId="67" fillId="0" borderId="51" xfId="0" applyNumberFormat="1" applyFont="1" applyBorder="1" applyAlignment="1">
      <alignment/>
    </xf>
    <xf numFmtId="0" fontId="67" fillId="0" borderId="54" xfId="0" applyFont="1" applyBorder="1" applyAlignment="1">
      <alignment/>
    </xf>
    <xf numFmtId="0" fontId="73" fillId="0" borderId="54" xfId="0" applyFont="1" applyBorder="1" applyAlignment="1">
      <alignment/>
    </xf>
    <xf numFmtId="3" fontId="73" fillId="0" borderId="50" xfId="0" applyNumberFormat="1" applyFont="1" applyBorder="1" applyAlignment="1">
      <alignment/>
    </xf>
    <xf numFmtId="3" fontId="73" fillId="0" borderId="61" xfId="0" applyNumberFormat="1" applyFont="1" applyBorder="1" applyAlignment="1">
      <alignment/>
    </xf>
    <xf numFmtId="3" fontId="14" fillId="0" borderId="62" xfId="0" applyNumberFormat="1" applyFont="1" applyBorder="1" applyAlignment="1">
      <alignment horizontal="right"/>
    </xf>
    <xf numFmtId="0" fontId="0" fillId="0" borderId="38" xfId="0" applyBorder="1" applyAlignment="1">
      <alignment/>
    </xf>
    <xf numFmtId="0" fontId="72" fillId="0" borderId="36" xfId="0" applyFont="1" applyBorder="1" applyAlignment="1">
      <alignment horizontal="center"/>
    </xf>
    <xf numFmtId="0" fontId="73" fillId="0" borderId="39" xfId="0" applyFont="1" applyBorder="1" applyAlignment="1">
      <alignment/>
    </xf>
    <xf numFmtId="0" fontId="74" fillId="0" borderId="0" xfId="0" applyFont="1" applyAlignment="1">
      <alignment/>
    </xf>
    <xf numFmtId="3" fontId="73" fillId="34" borderId="50" xfId="0" applyNumberFormat="1" applyFont="1" applyFill="1" applyBorder="1" applyAlignment="1">
      <alignment horizontal="right"/>
    </xf>
    <xf numFmtId="3" fontId="14" fillId="34" borderId="6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73" fillId="0" borderId="50" xfId="0" applyFont="1" applyBorder="1" applyAlignment="1">
      <alignment/>
    </xf>
    <xf numFmtId="3" fontId="68" fillId="0" borderId="50" xfId="0" applyNumberFormat="1" applyFont="1" applyBorder="1" applyAlignment="1">
      <alignment/>
    </xf>
    <xf numFmtId="3" fontId="68" fillId="0" borderId="50" xfId="0" applyNumberFormat="1" applyFont="1" applyBorder="1" applyAlignment="1">
      <alignment horizontal="right"/>
    </xf>
    <xf numFmtId="3" fontId="0" fillId="0" borderId="50" xfId="0" applyNumberFormat="1" applyBorder="1" applyAlignment="1">
      <alignment/>
    </xf>
    <xf numFmtId="0" fontId="70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75" fillId="0" borderId="0" xfId="0" applyNumberFormat="1" applyFont="1" applyAlignment="1">
      <alignment/>
    </xf>
    <xf numFmtId="3" fontId="76" fillId="0" borderId="50" xfId="0" applyNumberFormat="1" applyFont="1" applyBorder="1" applyAlignment="1">
      <alignment/>
    </xf>
    <xf numFmtId="0" fontId="0" fillId="0" borderId="39" xfId="0" applyBorder="1" applyAlignment="1">
      <alignment/>
    </xf>
    <xf numFmtId="3" fontId="0" fillId="0" borderId="50" xfId="0" applyNumberFormat="1" applyFont="1" applyBorder="1" applyAlignment="1">
      <alignment/>
    </xf>
    <xf numFmtId="0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77" fillId="0" borderId="41" xfId="0" applyFont="1" applyBorder="1" applyAlignment="1">
      <alignment/>
    </xf>
    <xf numFmtId="3" fontId="77" fillId="0" borderId="36" xfId="0" applyNumberFormat="1" applyFont="1" applyBorder="1" applyAlignment="1">
      <alignment/>
    </xf>
    <xf numFmtId="3" fontId="77" fillId="0" borderId="41" xfId="0" applyNumberFormat="1" applyFont="1" applyBorder="1" applyAlignment="1">
      <alignment/>
    </xf>
    <xf numFmtId="3" fontId="77" fillId="0" borderId="49" xfId="0" applyNumberFormat="1" applyFont="1" applyBorder="1" applyAlignment="1">
      <alignment/>
    </xf>
    <xf numFmtId="3" fontId="78" fillId="0" borderId="0" xfId="0" applyNumberFormat="1" applyFont="1" applyAlignment="1">
      <alignment/>
    </xf>
    <xf numFmtId="3" fontId="77" fillId="0" borderId="67" xfId="0" applyNumberFormat="1" applyFont="1" applyBorder="1" applyAlignment="1">
      <alignment/>
    </xf>
    <xf numFmtId="3" fontId="77" fillId="0" borderId="49" xfId="0" applyNumberFormat="1" applyFont="1" applyBorder="1" applyAlignment="1">
      <alignment horizontal="right"/>
    </xf>
    <xf numFmtId="3" fontId="77" fillId="0" borderId="0" xfId="0" applyNumberFormat="1" applyFont="1" applyAlignment="1">
      <alignment/>
    </xf>
    <xf numFmtId="0" fontId="77" fillId="0" borderId="36" xfId="0" applyFont="1" applyBorder="1" applyAlignment="1">
      <alignment/>
    </xf>
    <xf numFmtId="0" fontId="77" fillId="0" borderId="49" xfId="0" applyFont="1" applyBorder="1" applyAlignment="1">
      <alignment/>
    </xf>
    <xf numFmtId="0" fontId="77" fillId="0" borderId="67" xfId="0" applyFont="1" applyBorder="1" applyAlignment="1">
      <alignment/>
    </xf>
    <xf numFmtId="3" fontId="79" fillId="0" borderId="68" xfId="0" applyNumberFormat="1" applyFont="1" applyBorder="1" applyAlignment="1">
      <alignment/>
    </xf>
    <xf numFmtId="3" fontId="79" fillId="0" borderId="50" xfId="0" applyNumberFormat="1" applyFont="1" applyBorder="1" applyAlignment="1">
      <alignment/>
    </xf>
    <xf numFmtId="3" fontId="79" fillId="0" borderId="67" xfId="0" applyNumberFormat="1" applyFont="1" applyBorder="1" applyAlignment="1">
      <alignment/>
    </xf>
    <xf numFmtId="0" fontId="77" fillId="0" borderId="0" xfId="0" applyFont="1" applyAlignment="1">
      <alignment/>
    </xf>
    <xf numFmtId="0" fontId="77" fillId="0" borderId="26" xfId="0" applyFont="1" applyBorder="1" applyAlignment="1">
      <alignment/>
    </xf>
    <xf numFmtId="0" fontId="77" fillId="0" borderId="38" xfId="0" applyFont="1" applyBorder="1" applyAlignment="1">
      <alignment/>
    </xf>
    <xf numFmtId="0" fontId="77" fillId="0" borderId="27" xfId="0" applyFont="1" applyBorder="1" applyAlignment="1">
      <alignment/>
    </xf>
    <xf numFmtId="0" fontId="77" fillId="0" borderId="29" xfId="0" applyFont="1" applyBorder="1" applyAlignment="1">
      <alignment/>
    </xf>
    <xf numFmtId="0" fontId="77" fillId="0" borderId="39" xfId="0" applyFont="1" applyBorder="1" applyAlignment="1">
      <alignment/>
    </xf>
    <xf numFmtId="3" fontId="77" fillId="0" borderId="26" xfId="0" applyNumberFormat="1" applyFont="1" applyBorder="1" applyAlignment="1">
      <alignment/>
    </xf>
    <xf numFmtId="3" fontId="77" fillId="0" borderId="38" xfId="0" applyNumberFormat="1" applyFont="1" applyBorder="1" applyAlignment="1">
      <alignment/>
    </xf>
    <xf numFmtId="3" fontId="77" fillId="0" borderId="65" xfId="0" applyNumberFormat="1" applyFont="1" applyBorder="1" applyAlignment="1">
      <alignment/>
    </xf>
    <xf numFmtId="3" fontId="77" fillId="0" borderId="27" xfId="0" applyNumberFormat="1" applyFont="1" applyBorder="1" applyAlignment="1">
      <alignment/>
    </xf>
    <xf numFmtId="3" fontId="77" fillId="0" borderId="50" xfId="0" applyNumberFormat="1" applyFont="1" applyBorder="1" applyAlignment="1">
      <alignment/>
    </xf>
    <xf numFmtId="3" fontId="77" fillId="0" borderId="39" xfId="0" applyNumberFormat="1" applyFont="1" applyBorder="1" applyAlignment="1">
      <alignment/>
    </xf>
    <xf numFmtId="3" fontId="77" fillId="0" borderId="69" xfId="0" applyNumberFormat="1" applyFont="1" applyBorder="1" applyAlignment="1">
      <alignment/>
    </xf>
    <xf numFmtId="0" fontId="79" fillId="0" borderId="36" xfId="0" applyFont="1" applyFill="1" applyBorder="1" applyAlignment="1">
      <alignment horizontal="center"/>
    </xf>
    <xf numFmtId="3" fontId="80" fillId="0" borderId="50" xfId="0" applyNumberFormat="1" applyFont="1" applyBorder="1" applyAlignment="1">
      <alignment/>
    </xf>
    <xf numFmtId="3" fontId="81" fillId="0" borderId="50" xfId="0" applyNumberFormat="1" applyFont="1" applyBorder="1" applyAlignment="1">
      <alignment/>
    </xf>
    <xf numFmtId="3" fontId="82" fillId="0" borderId="0" xfId="0" applyNumberFormat="1" applyFont="1" applyAlignment="1">
      <alignment/>
    </xf>
    <xf numFmtId="3" fontId="80" fillId="0" borderId="0" xfId="0" applyNumberFormat="1" applyFont="1" applyAlignment="1">
      <alignment/>
    </xf>
    <xf numFmtId="3" fontId="8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0" fillId="0" borderId="45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0" fillId="0" borderId="71" xfId="0" applyBorder="1" applyAlignment="1">
      <alignment/>
    </xf>
    <xf numFmtId="0" fontId="72" fillId="0" borderId="49" xfId="0" applyFont="1" applyBorder="1" applyAlignment="1">
      <alignment horizontal="center"/>
    </xf>
    <xf numFmtId="0" fontId="0" fillId="0" borderId="72" xfId="0" applyBorder="1" applyAlignment="1">
      <alignment/>
    </xf>
    <xf numFmtId="3" fontId="78" fillId="0" borderId="67" xfId="0" applyNumberFormat="1" applyFont="1" applyBorder="1" applyAlignment="1">
      <alignment/>
    </xf>
    <xf numFmtId="3" fontId="84" fillId="0" borderId="67" xfId="0" applyNumberFormat="1" applyFont="1" applyBorder="1" applyAlignment="1">
      <alignment/>
    </xf>
    <xf numFmtId="0" fontId="77" fillId="0" borderId="71" xfId="0" applyFont="1" applyBorder="1" applyAlignment="1">
      <alignment/>
    </xf>
    <xf numFmtId="0" fontId="77" fillId="0" borderId="72" xfId="0" applyFont="1" applyBorder="1" applyAlignment="1">
      <alignment/>
    </xf>
    <xf numFmtId="3" fontId="13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80" fillId="0" borderId="50" xfId="0" applyNumberFormat="1" applyFont="1" applyBorder="1" applyAlignment="1">
      <alignment/>
    </xf>
    <xf numFmtId="3" fontId="75" fillId="0" borderId="50" xfId="0" applyNumberFormat="1" applyFont="1" applyBorder="1" applyAlignment="1">
      <alignment/>
    </xf>
    <xf numFmtId="3" fontId="0" fillId="0" borderId="67" xfId="0" applyNumberFormat="1" applyBorder="1" applyAlignment="1">
      <alignment/>
    </xf>
    <xf numFmtId="3" fontId="48" fillId="0" borderId="0" xfId="0" applyNumberFormat="1" applyFont="1" applyAlignment="1">
      <alignment/>
    </xf>
    <xf numFmtId="3" fontId="83" fillId="0" borderId="5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265"/>
  <sheetViews>
    <sheetView zoomScale="90" zoomScaleNormal="90" zoomScalePageLayoutView="0" workbookViewId="0" topLeftCell="A4">
      <selection activeCell="C12" sqref="C12:C13"/>
    </sheetView>
  </sheetViews>
  <sheetFormatPr defaultColWidth="11.5546875" defaultRowHeight="15"/>
  <cols>
    <col min="1" max="3" width="26.10546875" style="0" customWidth="1"/>
    <col min="4" max="4" width="18.5546875" style="0" customWidth="1"/>
    <col min="5" max="7" width="26.10546875" style="0" customWidth="1"/>
    <col min="8" max="8" width="18.5546875" style="0" customWidth="1"/>
    <col min="9" max="12" width="26.10546875" style="0" customWidth="1"/>
    <col min="16" max="17" width="26.10546875" style="0" customWidth="1"/>
    <col min="18" max="18" width="25.88671875" style="0" customWidth="1"/>
    <col min="19" max="19" width="14.99609375" style="0" customWidth="1"/>
    <col min="20" max="20" width="20.10546875" style="0" customWidth="1"/>
    <col min="21" max="21" width="26.21484375" style="0" customWidth="1"/>
    <col min="22" max="22" width="18.6640625" style="0" customWidth="1"/>
    <col min="23" max="23" width="22.3359375" style="0" customWidth="1"/>
    <col min="27" max="27" width="35.3359375" style="0" customWidth="1"/>
    <col min="28" max="28" width="14.5546875" style="0" customWidth="1"/>
    <col min="29" max="29" width="15.77734375" style="0" customWidth="1"/>
    <col min="30" max="30" width="27.88671875" style="0" customWidth="1"/>
    <col min="31" max="31" width="35.4453125" style="0" customWidth="1"/>
    <col min="32" max="32" width="14.5546875" style="0" customWidth="1"/>
    <col min="33" max="33" width="15.77734375" style="0" customWidth="1"/>
    <col min="34" max="34" width="23.4453125" style="0" customWidth="1"/>
    <col min="35" max="35" width="29.99609375" style="0" customWidth="1"/>
    <col min="36" max="36" width="14.6640625" style="0" customWidth="1"/>
    <col min="37" max="37" width="18.77734375" style="0" customWidth="1"/>
    <col min="38" max="38" width="19.99609375" style="0" customWidth="1"/>
    <col min="39" max="39" width="36.77734375" style="0" customWidth="1"/>
    <col min="40" max="40" width="19.5546875" style="0" customWidth="1"/>
    <col min="41" max="41" width="19.21484375" style="0" customWidth="1"/>
    <col min="42" max="42" width="17.99609375" style="0" customWidth="1"/>
    <col min="43" max="43" width="42.10546875" style="0" customWidth="1"/>
    <col min="44" max="44" width="15.77734375" style="0" customWidth="1"/>
    <col min="45" max="45" width="18.4453125" style="0" customWidth="1"/>
    <col min="47" max="47" width="42.10546875" style="0" customWidth="1"/>
    <col min="48" max="48" width="15.77734375" style="0" customWidth="1"/>
    <col min="49" max="49" width="18.4453125" style="0" customWidth="1"/>
    <col min="51" max="51" width="42.10546875" style="0" customWidth="1"/>
    <col min="52" max="52" width="15.77734375" style="0" customWidth="1"/>
    <col min="53" max="53" width="18.4453125" style="0" customWidth="1"/>
    <col min="55" max="55" width="45.77734375" style="0" customWidth="1"/>
    <col min="56" max="56" width="15.77734375" style="0" customWidth="1"/>
    <col min="57" max="57" width="18.4453125" style="0" customWidth="1"/>
    <col min="59" max="59" width="45.77734375" style="0" customWidth="1"/>
    <col min="60" max="60" width="15.77734375" style="0" customWidth="1"/>
    <col min="61" max="61" width="18.4453125" style="0" customWidth="1"/>
    <col min="63" max="63" width="45.77734375" style="0" customWidth="1"/>
    <col min="64" max="64" width="15.77734375" style="0" customWidth="1"/>
    <col min="65" max="65" width="18.4453125" style="0" customWidth="1"/>
    <col min="67" max="67" width="45.77734375" style="0" customWidth="1"/>
    <col min="68" max="68" width="15.77734375" style="0" customWidth="1"/>
    <col min="69" max="69" width="18.4453125" style="0" customWidth="1"/>
    <col min="71" max="71" width="40.21484375" style="0" customWidth="1"/>
    <col min="72" max="72" width="15.77734375" style="0" customWidth="1"/>
    <col min="73" max="73" width="18.4453125" style="0" customWidth="1"/>
    <col min="75" max="75" width="38.88671875" style="0" customWidth="1"/>
    <col min="76" max="76" width="15.77734375" style="0" customWidth="1"/>
    <col min="77" max="77" width="18.4453125" style="0" customWidth="1"/>
    <col min="79" max="79" width="23.5546875" style="0" customWidth="1"/>
    <col min="80" max="80" width="15.77734375" style="0" customWidth="1"/>
    <col min="81" max="81" width="18.4453125" style="0" customWidth="1"/>
    <col min="82" max="82" width="17.21484375" style="0" customWidth="1"/>
    <col min="84" max="84" width="23.5546875" style="0" customWidth="1"/>
    <col min="85" max="85" width="15.77734375" style="0" customWidth="1"/>
    <col min="86" max="86" width="18.4453125" style="0" customWidth="1"/>
    <col min="87" max="87" width="16.88671875" style="0" customWidth="1"/>
    <col min="88" max="88" width="17.21484375" style="0" customWidth="1"/>
    <col min="90" max="90" width="23.5546875" style="0" customWidth="1"/>
    <col min="91" max="91" width="15.77734375" style="0" customWidth="1"/>
    <col min="92" max="92" width="18.4453125" style="0" customWidth="1"/>
    <col min="93" max="93" width="16.88671875" style="0" customWidth="1"/>
    <col min="94" max="94" width="17.21484375" style="0" customWidth="1"/>
    <col min="96" max="96" width="23.5546875" style="0" customWidth="1"/>
    <col min="97" max="97" width="15.77734375" style="0" customWidth="1"/>
    <col min="98" max="98" width="18.4453125" style="0" customWidth="1"/>
    <col min="99" max="99" width="16.88671875" style="0" customWidth="1"/>
    <col min="100" max="100" width="17.21484375" style="0" customWidth="1"/>
  </cols>
  <sheetData>
    <row r="1" spans="1:102" ht="16.5" thickTop="1">
      <c r="A1" s="86" t="s">
        <v>402</v>
      </c>
      <c r="B1" s="17"/>
      <c r="C1" s="17"/>
      <c r="E1" s="86" t="s">
        <v>402</v>
      </c>
      <c r="F1" s="17"/>
      <c r="G1" s="17"/>
      <c r="I1" s="86" t="s">
        <v>402</v>
      </c>
      <c r="J1" s="17"/>
      <c r="K1" s="17"/>
      <c r="L1" s="17"/>
      <c r="M1" s="86" t="s">
        <v>402</v>
      </c>
      <c r="N1" s="17"/>
      <c r="O1" s="17"/>
      <c r="R1" s="86" t="s">
        <v>402</v>
      </c>
      <c r="S1" s="17"/>
      <c r="T1" s="17"/>
      <c r="X1" s="86" t="s">
        <v>402</v>
      </c>
      <c r="Y1" s="17"/>
      <c r="Z1" s="17"/>
      <c r="AA1" s="88"/>
      <c r="AB1" s="88"/>
      <c r="AD1" s="86" t="s">
        <v>402</v>
      </c>
      <c r="AE1" s="17"/>
      <c r="AF1" s="17"/>
      <c r="AH1" s="86" t="s">
        <v>402</v>
      </c>
      <c r="AI1" s="17"/>
      <c r="AJ1" s="17"/>
      <c r="AL1" s="86" t="s">
        <v>402</v>
      </c>
      <c r="AM1" s="17"/>
      <c r="AN1" s="17"/>
      <c r="AO1" s="17"/>
      <c r="AP1" s="86" t="s">
        <v>402</v>
      </c>
      <c r="AQ1" s="17"/>
      <c r="AR1" s="17"/>
      <c r="AS1" s="88"/>
      <c r="AT1" s="86" t="s">
        <v>402</v>
      </c>
      <c r="AU1" s="17"/>
      <c r="AV1" s="17"/>
      <c r="AX1" s="26" t="s">
        <v>402</v>
      </c>
      <c r="AY1" s="17"/>
      <c r="AZ1" s="17"/>
      <c r="BB1" s="26" t="s">
        <v>402</v>
      </c>
      <c r="BC1" s="17"/>
      <c r="BD1" s="17"/>
      <c r="BF1" s="26" t="s">
        <v>402</v>
      </c>
      <c r="BG1" s="17"/>
      <c r="BH1" s="17"/>
      <c r="BJ1" s="26" t="s">
        <v>402</v>
      </c>
      <c r="BK1" s="17"/>
      <c r="BL1" s="17"/>
      <c r="BN1" s="26" t="s">
        <v>402</v>
      </c>
      <c r="BO1" s="17"/>
      <c r="BP1" s="17"/>
      <c r="BR1" s="26" t="s">
        <v>402</v>
      </c>
      <c r="BS1" s="17"/>
      <c r="BT1" s="17"/>
      <c r="BV1" s="26" t="s">
        <v>402</v>
      </c>
      <c r="BW1" s="17"/>
      <c r="BX1" s="17"/>
      <c r="BZ1" s="26" t="s">
        <v>402</v>
      </c>
      <c r="CA1" s="17"/>
      <c r="CB1" s="17"/>
      <c r="CD1" s="26" t="s">
        <v>402</v>
      </c>
      <c r="CE1" s="17"/>
      <c r="CF1" s="17"/>
      <c r="CI1" s="26" t="s">
        <v>402</v>
      </c>
      <c r="CJ1" s="17"/>
      <c r="CK1" s="17"/>
      <c r="CO1" s="26" t="s">
        <v>402</v>
      </c>
      <c r="CP1" s="17"/>
      <c r="CQ1" s="17"/>
      <c r="CU1" s="16" t="s">
        <v>402</v>
      </c>
      <c r="CV1" s="17"/>
      <c r="CW1" s="17"/>
      <c r="CX1" s="18"/>
    </row>
    <row r="2" spans="1:102" ht="16.5" thickBot="1">
      <c r="A2" s="87" t="s">
        <v>403</v>
      </c>
      <c r="B2" s="20"/>
      <c r="C2" s="20"/>
      <c r="E2" s="87" t="s">
        <v>403</v>
      </c>
      <c r="F2" s="20"/>
      <c r="G2" s="20"/>
      <c r="I2" s="87" t="s">
        <v>403</v>
      </c>
      <c r="J2" s="20"/>
      <c r="K2" s="20"/>
      <c r="L2" s="20"/>
      <c r="M2" s="87" t="s">
        <v>403</v>
      </c>
      <c r="N2" s="20"/>
      <c r="O2" s="20"/>
      <c r="R2" s="87" t="s">
        <v>403</v>
      </c>
      <c r="S2" s="20"/>
      <c r="T2" s="20"/>
      <c r="X2" s="87" t="s">
        <v>403</v>
      </c>
      <c r="Y2" s="20"/>
      <c r="Z2" s="20"/>
      <c r="AA2" s="88"/>
      <c r="AB2" s="88"/>
      <c r="AD2" s="87" t="s">
        <v>403</v>
      </c>
      <c r="AE2" s="20"/>
      <c r="AF2" s="20"/>
      <c r="AH2" s="87" t="s">
        <v>403</v>
      </c>
      <c r="AI2" s="20"/>
      <c r="AJ2" s="20"/>
      <c r="AL2" s="87" t="s">
        <v>403</v>
      </c>
      <c r="AM2" s="20"/>
      <c r="AN2" s="20"/>
      <c r="AO2" s="88"/>
      <c r="AP2" s="87" t="s">
        <v>403</v>
      </c>
      <c r="AQ2" s="20"/>
      <c r="AR2" s="20"/>
      <c r="AS2" s="88"/>
      <c r="AT2" s="87" t="s">
        <v>403</v>
      </c>
      <c r="AU2" s="20"/>
      <c r="AV2" s="20"/>
      <c r="AX2" s="27" t="s">
        <v>403</v>
      </c>
      <c r="AY2" s="20"/>
      <c r="AZ2" s="20"/>
      <c r="BB2" s="27" t="s">
        <v>403</v>
      </c>
      <c r="BC2" s="20"/>
      <c r="BD2" s="20"/>
      <c r="BF2" s="27" t="s">
        <v>403</v>
      </c>
      <c r="BG2" s="20"/>
      <c r="BH2" s="20"/>
      <c r="BJ2" s="27" t="s">
        <v>403</v>
      </c>
      <c r="BK2" s="20"/>
      <c r="BL2" s="20"/>
      <c r="BN2" s="27" t="s">
        <v>403</v>
      </c>
      <c r="BO2" s="20"/>
      <c r="BP2" s="20"/>
      <c r="BR2" s="27" t="s">
        <v>403</v>
      </c>
      <c r="BS2" s="20"/>
      <c r="BT2" s="20"/>
      <c r="BV2" s="27" t="s">
        <v>403</v>
      </c>
      <c r="BW2" s="20"/>
      <c r="BX2" s="20"/>
      <c r="BZ2" s="27" t="s">
        <v>403</v>
      </c>
      <c r="CA2" s="20"/>
      <c r="CB2" s="20"/>
      <c r="CD2" s="27" t="s">
        <v>403</v>
      </c>
      <c r="CE2" s="20"/>
      <c r="CF2" s="20"/>
      <c r="CI2" s="27" t="s">
        <v>403</v>
      </c>
      <c r="CJ2" s="20"/>
      <c r="CK2" s="20"/>
      <c r="CO2" s="27" t="s">
        <v>403</v>
      </c>
      <c r="CP2" s="20"/>
      <c r="CQ2" s="20"/>
      <c r="CU2" s="19" t="s">
        <v>403</v>
      </c>
      <c r="CV2" s="20"/>
      <c r="CW2" s="20"/>
      <c r="CX2" s="21"/>
    </row>
    <row r="3" spans="41:99" ht="15.75" thickTop="1">
      <c r="AO3" s="55"/>
      <c r="AT3" s="22"/>
      <c r="AX3" s="22"/>
      <c r="BB3" s="22"/>
      <c r="BF3" s="22"/>
      <c r="BJ3" s="22"/>
      <c r="BN3" s="22"/>
      <c r="BR3" s="22"/>
      <c r="BV3" s="22"/>
      <c r="BZ3" s="22"/>
      <c r="CD3" s="22"/>
      <c r="CI3" s="22"/>
      <c r="CO3" s="22"/>
      <c r="CU3" s="22"/>
    </row>
    <row r="4" spans="1:103" ht="15">
      <c r="A4" s="259" t="s">
        <v>405</v>
      </c>
      <c r="B4" s="260"/>
      <c r="C4" s="260"/>
      <c r="E4" s="259" t="s">
        <v>405</v>
      </c>
      <c r="F4" s="260"/>
      <c r="G4" s="260"/>
      <c r="I4" s="259" t="s">
        <v>405</v>
      </c>
      <c r="J4" s="260"/>
      <c r="K4" s="260"/>
      <c r="L4" s="242"/>
      <c r="M4" s="259" t="s">
        <v>405</v>
      </c>
      <c r="N4" s="260"/>
      <c r="O4" s="260"/>
      <c r="R4" s="259" t="s">
        <v>405</v>
      </c>
      <c r="S4" s="260"/>
      <c r="T4" s="260"/>
      <c r="X4" s="259" t="s">
        <v>405</v>
      </c>
      <c r="Y4" s="260"/>
      <c r="Z4" s="260"/>
      <c r="AA4" s="189"/>
      <c r="AB4" s="189"/>
      <c r="AD4" s="259" t="s">
        <v>405</v>
      </c>
      <c r="AE4" s="260"/>
      <c r="AF4" s="260"/>
      <c r="AH4" s="259" t="s">
        <v>405</v>
      </c>
      <c r="AI4" s="260"/>
      <c r="AJ4" s="260"/>
      <c r="AL4" s="259" t="s">
        <v>405</v>
      </c>
      <c r="AM4" s="260"/>
      <c r="AN4" s="260"/>
      <c r="AO4" s="123"/>
      <c r="AP4" s="259" t="s">
        <v>405</v>
      </c>
      <c r="AQ4" s="260"/>
      <c r="AR4" s="260"/>
      <c r="AT4" s="259" t="s">
        <v>405</v>
      </c>
      <c r="AU4" s="260"/>
      <c r="AV4" s="260"/>
      <c r="AX4" s="259" t="s">
        <v>405</v>
      </c>
      <c r="AY4" s="260"/>
      <c r="AZ4" s="260"/>
      <c r="BB4" s="259" t="s">
        <v>405</v>
      </c>
      <c r="BC4" s="260"/>
      <c r="BD4" s="260"/>
      <c r="BF4" s="259" t="s">
        <v>405</v>
      </c>
      <c r="BG4" s="260"/>
      <c r="BH4" s="260"/>
      <c r="BJ4" s="259" t="s">
        <v>405</v>
      </c>
      <c r="BK4" s="260"/>
      <c r="BL4" s="260"/>
      <c r="BN4" s="259" t="s">
        <v>405</v>
      </c>
      <c r="BO4" s="260"/>
      <c r="BP4" s="260"/>
      <c r="BR4" s="259" t="s">
        <v>405</v>
      </c>
      <c r="BS4" s="260"/>
      <c r="BT4" s="260"/>
      <c r="BV4" s="259" t="s">
        <v>405</v>
      </c>
      <c r="BW4" s="260"/>
      <c r="BX4" s="260"/>
      <c r="BZ4" s="259" t="s">
        <v>405</v>
      </c>
      <c r="CA4" s="260"/>
      <c r="CB4" s="260"/>
      <c r="CD4" s="259" t="s">
        <v>405</v>
      </c>
      <c r="CE4" s="260"/>
      <c r="CF4" s="260"/>
      <c r="CG4" s="260"/>
      <c r="CH4" s="29"/>
      <c r="CI4" s="259" t="s">
        <v>405</v>
      </c>
      <c r="CJ4" s="260"/>
      <c r="CK4" s="260"/>
      <c r="CL4" s="260"/>
      <c r="CM4" s="260"/>
      <c r="CO4" s="259" t="s">
        <v>405</v>
      </c>
      <c r="CP4" s="260"/>
      <c r="CQ4" s="260"/>
      <c r="CR4" s="260"/>
      <c r="CS4" s="260"/>
      <c r="CU4" s="259" t="s">
        <v>405</v>
      </c>
      <c r="CV4" s="260"/>
      <c r="CW4" s="260"/>
      <c r="CX4" s="260"/>
      <c r="CY4" s="260"/>
    </row>
    <row r="5" spans="1:103" ht="15">
      <c r="A5" s="259" t="s">
        <v>1210</v>
      </c>
      <c r="B5" s="260"/>
      <c r="C5" s="260"/>
      <c r="E5" s="259" t="s">
        <v>1210</v>
      </c>
      <c r="F5" s="260"/>
      <c r="G5" s="260"/>
      <c r="I5" s="259" t="s">
        <v>1210</v>
      </c>
      <c r="J5" s="260"/>
      <c r="K5" s="260"/>
      <c r="L5" s="242"/>
      <c r="M5" s="259" t="s">
        <v>1210</v>
      </c>
      <c r="N5" s="260"/>
      <c r="O5" s="260"/>
      <c r="R5" s="259" t="s">
        <v>1210</v>
      </c>
      <c r="S5" s="260"/>
      <c r="T5" s="260"/>
      <c r="X5" s="259" t="s">
        <v>1210</v>
      </c>
      <c r="Y5" s="260"/>
      <c r="Z5" s="260"/>
      <c r="AA5" s="189"/>
      <c r="AB5" s="189"/>
      <c r="AD5" s="259" t="s">
        <v>1210</v>
      </c>
      <c r="AE5" s="260"/>
      <c r="AF5" s="260"/>
      <c r="AH5" s="259" t="s">
        <v>1210</v>
      </c>
      <c r="AI5" s="260"/>
      <c r="AJ5" s="260"/>
      <c r="AL5" s="259" t="s">
        <v>1210</v>
      </c>
      <c r="AM5" s="260"/>
      <c r="AN5" s="260"/>
      <c r="AO5" s="116"/>
      <c r="AP5" s="259" t="s">
        <v>1210</v>
      </c>
      <c r="AQ5" s="260"/>
      <c r="AR5" s="260"/>
      <c r="AT5" s="259" t="s">
        <v>1210</v>
      </c>
      <c r="AU5" s="260"/>
      <c r="AV5" s="260"/>
      <c r="AX5" s="259" t="s">
        <v>1210</v>
      </c>
      <c r="AY5" s="260"/>
      <c r="AZ5" s="260"/>
      <c r="BB5" s="259" t="s">
        <v>1211</v>
      </c>
      <c r="BC5" s="260"/>
      <c r="BD5" s="260"/>
      <c r="BF5" s="259" t="s">
        <v>1210</v>
      </c>
      <c r="BG5" s="260"/>
      <c r="BH5" s="260"/>
      <c r="BJ5" s="259" t="s">
        <v>406</v>
      </c>
      <c r="BK5" s="260"/>
      <c r="BL5" s="260"/>
      <c r="BN5" s="259" t="s">
        <v>406</v>
      </c>
      <c r="BO5" s="260"/>
      <c r="BP5" s="260"/>
      <c r="BR5" s="259" t="s">
        <v>406</v>
      </c>
      <c r="BS5" s="260"/>
      <c r="BT5" s="260"/>
      <c r="BV5" s="259" t="s">
        <v>406</v>
      </c>
      <c r="BW5" s="260"/>
      <c r="BX5" s="260"/>
      <c r="BZ5" s="259" t="s">
        <v>406</v>
      </c>
      <c r="CA5" s="260"/>
      <c r="CB5" s="260"/>
      <c r="CD5" s="259" t="s">
        <v>406</v>
      </c>
      <c r="CE5" s="260"/>
      <c r="CF5" s="260"/>
      <c r="CG5" s="260"/>
      <c r="CH5" s="28"/>
      <c r="CI5" s="259" t="s">
        <v>406</v>
      </c>
      <c r="CJ5" s="260"/>
      <c r="CK5" s="260"/>
      <c r="CL5" s="260"/>
      <c r="CM5" s="260"/>
      <c r="CO5" s="259" t="s">
        <v>406</v>
      </c>
      <c r="CP5" s="260"/>
      <c r="CQ5" s="260"/>
      <c r="CR5" s="260"/>
      <c r="CS5" s="260"/>
      <c r="CU5" s="259" t="s">
        <v>406</v>
      </c>
      <c r="CV5" s="260"/>
      <c r="CW5" s="260"/>
      <c r="CX5" s="260"/>
      <c r="CY5" s="260"/>
    </row>
    <row r="6" spans="1:103" ht="16.5" thickBot="1">
      <c r="A6" s="259" t="s">
        <v>404</v>
      </c>
      <c r="B6" s="260"/>
      <c r="C6" s="260"/>
      <c r="E6" s="259" t="s">
        <v>404</v>
      </c>
      <c r="F6" s="260"/>
      <c r="G6" s="260"/>
      <c r="I6" s="259" t="s">
        <v>404</v>
      </c>
      <c r="J6" s="260"/>
      <c r="K6" s="260"/>
      <c r="L6" s="242"/>
      <c r="M6" s="259" t="s">
        <v>404</v>
      </c>
      <c r="N6" s="260"/>
      <c r="O6" s="260"/>
      <c r="R6" s="259" t="s">
        <v>404</v>
      </c>
      <c r="S6" s="260"/>
      <c r="T6" s="260"/>
      <c r="X6" s="259" t="s">
        <v>404</v>
      </c>
      <c r="Y6" s="260"/>
      <c r="Z6" s="260"/>
      <c r="AA6" s="189"/>
      <c r="AB6" s="189"/>
      <c r="AD6" s="259" t="s">
        <v>404</v>
      </c>
      <c r="AE6" s="260"/>
      <c r="AF6" s="260"/>
      <c r="AH6" s="259" t="s">
        <v>404</v>
      </c>
      <c r="AI6" s="260"/>
      <c r="AJ6" s="260"/>
      <c r="AL6" s="259" t="s">
        <v>404</v>
      </c>
      <c r="AM6" s="260"/>
      <c r="AN6" s="260"/>
      <c r="AO6" s="116"/>
      <c r="AP6" s="259" t="s">
        <v>404</v>
      </c>
      <c r="AQ6" s="260"/>
      <c r="AR6" s="260"/>
      <c r="AT6" s="259" t="s">
        <v>404</v>
      </c>
      <c r="AU6" s="260"/>
      <c r="AV6" s="260"/>
      <c r="AX6" s="259" t="s">
        <v>404</v>
      </c>
      <c r="AY6" s="260"/>
      <c r="AZ6" s="260"/>
      <c r="BB6" s="259" t="s">
        <v>404</v>
      </c>
      <c r="BC6" s="260"/>
      <c r="BD6" s="260"/>
      <c r="BF6" s="259" t="s">
        <v>404</v>
      </c>
      <c r="BG6" s="260"/>
      <c r="BH6" s="260"/>
      <c r="BJ6" s="259" t="s">
        <v>404</v>
      </c>
      <c r="BK6" s="260"/>
      <c r="BL6" s="260"/>
      <c r="BN6" s="259" t="s">
        <v>404</v>
      </c>
      <c r="BO6" s="260"/>
      <c r="BP6" s="260"/>
      <c r="BR6" s="259" t="s">
        <v>404</v>
      </c>
      <c r="BS6" s="260"/>
      <c r="BT6" s="260"/>
      <c r="BV6" s="259" t="s">
        <v>404</v>
      </c>
      <c r="BW6" s="260"/>
      <c r="BX6" s="260"/>
      <c r="BZ6" s="259" t="s">
        <v>404</v>
      </c>
      <c r="CA6" s="260"/>
      <c r="CB6" s="260"/>
      <c r="CD6" s="259" t="s">
        <v>404</v>
      </c>
      <c r="CE6" s="260"/>
      <c r="CF6" s="260"/>
      <c r="CG6" s="260"/>
      <c r="CH6" s="28"/>
      <c r="CI6" s="261" t="s">
        <v>404</v>
      </c>
      <c r="CJ6" s="260"/>
      <c r="CK6" s="260"/>
      <c r="CL6" s="260"/>
      <c r="CM6" s="260"/>
      <c r="CO6" s="261" t="s">
        <v>404</v>
      </c>
      <c r="CP6" s="260"/>
      <c r="CQ6" s="260"/>
      <c r="CR6" s="260"/>
      <c r="CS6" s="260"/>
      <c r="CU6" s="261" t="s">
        <v>404</v>
      </c>
      <c r="CV6" s="260"/>
      <c r="CW6" s="260"/>
      <c r="CX6" s="260"/>
      <c r="CY6" s="260"/>
    </row>
    <row r="7" spans="1:103" ht="45" customHeight="1" thickTop="1">
      <c r="A7" s="159"/>
      <c r="B7" s="160" t="s">
        <v>1439</v>
      </c>
      <c r="C7" s="161" t="s">
        <v>0</v>
      </c>
      <c r="E7" s="159"/>
      <c r="F7" s="160" t="s">
        <v>1439</v>
      </c>
      <c r="G7" s="161" t="s">
        <v>0</v>
      </c>
      <c r="I7" s="159"/>
      <c r="J7" s="160" t="s">
        <v>1439</v>
      </c>
      <c r="K7" s="161" t="s">
        <v>0</v>
      </c>
      <c r="L7" s="243"/>
      <c r="M7" s="159"/>
      <c r="N7" s="160" t="s">
        <v>1439</v>
      </c>
      <c r="O7" s="161" t="s">
        <v>0</v>
      </c>
      <c r="R7" s="159"/>
      <c r="S7" s="160" t="s">
        <v>1439</v>
      </c>
      <c r="T7" s="161" t="s">
        <v>0</v>
      </c>
      <c r="X7" s="159"/>
      <c r="Y7" s="160" t="s">
        <v>1439</v>
      </c>
      <c r="Z7" s="161" t="s">
        <v>0</v>
      </c>
      <c r="AA7" s="190"/>
      <c r="AB7" s="190"/>
      <c r="AD7" s="159"/>
      <c r="AE7" s="160" t="s">
        <v>1439</v>
      </c>
      <c r="AF7" s="161" t="s">
        <v>0</v>
      </c>
      <c r="AH7" s="142"/>
      <c r="AI7" s="143" t="s">
        <v>812</v>
      </c>
      <c r="AJ7" s="144" t="s">
        <v>0</v>
      </c>
      <c r="AL7" s="32"/>
      <c r="AM7" s="32" t="s">
        <v>812</v>
      </c>
      <c r="AN7" s="32" t="s">
        <v>0</v>
      </c>
      <c r="AP7" s="32"/>
      <c r="AQ7" s="32" t="s">
        <v>812</v>
      </c>
      <c r="AR7" s="32" t="s">
        <v>0</v>
      </c>
      <c r="AT7" s="32"/>
      <c r="AU7" s="32" t="s">
        <v>812</v>
      </c>
      <c r="AV7" s="32" t="s">
        <v>0</v>
      </c>
      <c r="AX7" s="32"/>
      <c r="AY7" s="32" t="s">
        <v>812</v>
      </c>
      <c r="AZ7" s="32" t="s">
        <v>0</v>
      </c>
      <c r="BB7" s="32"/>
      <c r="BC7" s="32" t="s">
        <v>812</v>
      </c>
      <c r="BD7" s="32" t="s">
        <v>0</v>
      </c>
      <c r="BF7" s="32"/>
      <c r="BG7" s="32" t="s">
        <v>812</v>
      </c>
      <c r="BH7" s="32" t="s">
        <v>0</v>
      </c>
      <c r="BJ7" s="32"/>
      <c r="BK7" s="32" t="s">
        <v>812</v>
      </c>
      <c r="BL7" s="32" t="s">
        <v>0</v>
      </c>
      <c r="BN7" s="32"/>
      <c r="BO7" s="32" t="s">
        <v>812</v>
      </c>
      <c r="BP7" s="32" t="s">
        <v>0</v>
      </c>
      <c r="BR7" s="32"/>
      <c r="BS7" s="32"/>
      <c r="BT7" s="32" t="s">
        <v>0</v>
      </c>
      <c r="BV7" s="32"/>
      <c r="BW7" s="32" t="s">
        <v>812</v>
      </c>
      <c r="BX7" s="32" t="s">
        <v>0</v>
      </c>
      <c r="BZ7" s="32"/>
      <c r="CA7" s="32" t="s">
        <v>812</v>
      </c>
      <c r="CB7" s="32" t="s">
        <v>0</v>
      </c>
      <c r="CD7" s="32"/>
      <c r="CE7" s="32"/>
      <c r="CF7" s="32" t="s">
        <v>0</v>
      </c>
      <c r="CG7" s="34" t="s">
        <v>2</v>
      </c>
      <c r="CI7" s="32"/>
      <c r="CJ7" s="32"/>
      <c r="CK7" s="32" t="s">
        <v>0</v>
      </c>
      <c r="CL7" s="32" t="s">
        <v>1</v>
      </c>
      <c r="CM7" s="34" t="s">
        <v>795</v>
      </c>
      <c r="CO7" s="32"/>
      <c r="CP7" s="32"/>
      <c r="CQ7" s="32" t="s">
        <v>0</v>
      </c>
      <c r="CR7" s="32" t="s">
        <v>1</v>
      </c>
      <c r="CS7" s="34" t="s">
        <v>795</v>
      </c>
      <c r="CU7" s="32"/>
      <c r="CV7" s="32"/>
      <c r="CW7" s="32" t="s">
        <v>0</v>
      </c>
      <c r="CX7" s="32" t="s">
        <v>1</v>
      </c>
      <c r="CY7" s="34" t="s">
        <v>795</v>
      </c>
    </row>
    <row r="8" spans="1:103" ht="16.5" thickBot="1">
      <c r="A8" s="206" t="s">
        <v>1437</v>
      </c>
      <c r="B8" s="207" t="s">
        <v>1440</v>
      </c>
      <c r="C8" s="208" t="s">
        <v>657</v>
      </c>
      <c r="E8" s="206" t="s">
        <v>1437</v>
      </c>
      <c r="F8" s="207" t="s">
        <v>1440</v>
      </c>
      <c r="G8" s="208" t="s">
        <v>657</v>
      </c>
      <c r="I8" s="206" t="s">
        <v>1437</v>
      </c>
      <c r="J8" s="207" t="s">
        <v>1440</v>
      </c>
      <c r="K8" s="208" t="s">
        <v>657</v>
      </c>
      <c r="L8" s="244"/>
      <c r="M8" s="206" t="s">
        <v>1437</v>
      </c>
      <c r="N8" s="207" t="s">
        <v>1440</v>
      </c>
      <c r="O8" s="208" t="s">
        <v>657</v>
      </c>
      <c r="R8" s="192" t="s">
        <v>1437</v>
      </c>
      <c r="S8" s="193" t="s">
        <v>1440</v>
      </c>
      <c r="T8" s="194" t="s">
        <v>657</v>
      </c>
      <c r="X8" s="192" t="s">
        <v>1437</v>
      </c>
      <c r="Y8" s="193" t="s">
        <v>1440</v>
      </c>
      <c r="Z8" s="194" t="s">
        <v>657</v>
      </c>
      <c r="AA8" s="191"/>
      <c r="AB8" s="191"/>
      <c r="AD8" s="162" t="s">
        <v>1437</v>
      </c>
      <c r="AE8" s="163" t="s">
        <v>1440</v>
      </c>
      <c r="AF8" s="164" t="s">
        <v>657</v>
      </c>
      <c r="AH8" s="145" t="s">
        <v>811</v>
      </c>
      <c r="AI8" s="33" t="s">
        <v>813</v>
      </c>
      <c r="AJ8" s="153" t="s">
        <v>657</v>
      </c>
      <c r="AL8" s="33" t="s">
        <v>811</v>
      </c>
      <c r="AM8" s="33" t="s">
        <v>813</v>
      </c>
      <c r="AN8" s="33" t="s">
        <v>657</v>
      </c>
      <c r="AP8" s="33" t="s">
        <v>811</v>
      </c>
      <c r="AQ8" s="33" t="s">
        <v>813</v>
      </c>
      <c r="AR8" s="33" t="s">
        <v>657</v>
      </c>
      <c r="AT8" s="33" t="s">
        <v>811</v>
      </c>
      <c r="AU8" s="33" t="s">
        <v>813</v>
      </c>
      <c r="AV8" s="33" t="s">
        <v>657</v>
      </c>
      <c r="AX8" s="33" t="s">
        <v>811</v>
      </c>
      <c r="AY8" s="33" t="s">
        <v>813</v>
      </c>
      <c r="AZ8" s="33" t="s">
        <v>657</v>
      </c>
      <c r="BB8" s="33" t="s">
        <v>811</v>
      </c>
      <c r="BC8" s="33" t="s">
        <v>813</v>
      </c>
      <c r="BD8" s="33" t="s">
        <v>657</v>
      </c>
      <c r="BF8" s="33" t="s">
        <v>811</v>
      </c>
      <c r="BG8" s="33" t="s">
        <v>813</v>
      </c>
      <c r="BH8" s="33" t="s">
        <v>657</v>
      </c>
      <c r="BJ8" s="33" t="s">
        <v>811</v>
      </c>
      <c r="BK8" s="33" t="s">
        <v>813</v>
      </c>
      <c r="BL8" s="33" t="s">
        <v>657</v>
      </c>
      <c r="BN8" s="33" t="s">
        <v>811</v>
      </c>
      <c r="BO8" s="33" t="s">
        <v>813</v>
      </c>
      <c r="BP8" s="33" t="s">
        <v>657</v>
      </c>
      <c r="BR8" s="33" t="s">
        <v>5</v>
      </c>
      <c r="BS8" s="33" t="s">
        <v>3</v>
      </c>
      <c r="BT8" s="33" t="s">
        <v>657</v>
      </c>
      <c r="BV8" s="33" t="s">
        <v>811</v>
      </c>
      <c r="BW8" s="33" t="s">
        <v>813</v>
      </c>
      <c r="BX8" s="33" t="s">
        <v>657</v>
      </c>
      <c r="BZ8" s="33" t="s">
        <v>811</v>
      </c>
      <c r="CA8" s="33" t="s">
        <v>813</v>
      </c>
      <c r="CB8" s="33" t="s">
        <v>657</v>
      </c>
      <c r="CD8" s="33" t="s">
        <v>5</v>
      </c>
      <c r="CE8" s="33" t="s">
        <v>3</v>
      </c>
      <c r="CF8" s="33" t="s">
        <v>657</v>
      </c>
      <c r="CG8" s="35" t="s">
        <v>794</v>
      </c>
      <c r="CI8" s="33" t="s">
        <v>5</v>
      </c>
      <c r="CJ8" s="33" t="s">
        <v>3</v>
      </c>
      <c r="CK8" s="33" t="s">
        <v>657</v>
      </c>
      <c r="CL8" s="33" t="s">
        <v>4</v>
      </c>
      <c r="CM8" s="35" t="s">
        <v>794</v>
      </c>
      <c r="CO8" s="33" t="s">
        <v>5</v>
      </c>
      <c r="CP8" s="33" t="s">
        <v>3</v>
      </c>
      <c r="CQ8" s="33" t="s">
        <v>657</v>
      </c>
      <c r="CR8" s="33" t="s">
        <v>4</v>
      </c>
      <c r="CS8" s="35" t="s">
        <v>794</v>
      </c>
      <c r="CU8" s="33" t="s">
        <v>5</v>
      </c>
      <c r="CV8" s="33" t="s">
        <v>3</v>
      </c>
      <c r="CW8" s="33" t="s">
        <v>407</v>
      </c>
      <c r="CX8" s="33" t="s">
        <v>4</v>
      </c>
      <c r="CY8" s="35" t="s">
        <v>794</v>
      </c>
    </row>
    <row r="9" spans="1:103" ht="16.5" thickBot="1">
      <c r="A9" s="158" t="s">
        <v>1500</v>
      </c>
      <c r="B9" s="237">
        <v>928372001</v>
      </c>
      <c r="C9" s="237">
        <v>928372001</v>
      </c>
      <c r="E9" s="158" t="s">
        <v>1488</v>
      </c>
      <c r="F9" s="237">
        <v>2441646546</v>
      </c>
      <c r="G9" s="237">
        <v>2441646546</v>
      </c>
      <c r="I9" s="158" t="s">
        <v>1476</v>
      </c>
      <c r="J9" s="237">
        <v>2140354575</v>
      </c>
      <c r="K9" s="237">
        <v>2140354575</v>
      </c>
      <c r="L9" s="237"/>
      <c r="M9" s="158" t="s">
        <v>1476</v>
      </c>
      <c r="N9" s="237">
        <v>2140354575</v>
      </c>
      <c r="O9" s="237">
        <v>2140354575</v>
      </c>
      <c r="R9" s="158" t="s">
        <v>1464</v>
      </c>
      <c r="S9" s="196">
        <v>1613756421</v>
      </c>
      <c r="T9" s="197">
        <v>1613756421</v>
      </c>
      <c r="X9" s="179" t="s">
        <v>1452</v>
      </c>
      <c r="Y9" s="180">
        <v>1755694136</v>
      </c>
      <c r="Z9" s="180">
        <v>1755694136</v>
      </c>
      <c r="AD9" s="165" t="s">
        <v>1438</v>
      </c>
      <c r="AE9" s="181">
        <v>1879151216</v>
      </c>
      <c r="AF9" s="181">
        <v>1879151216</v>
      </c>
      <c r="AH9" s="146"/>
      <c r="AI9" s="147"/>
      <c r="AJ9" s="148"/>
      <c r="AL9" s="1"/>
      <c r="AM9" s="70"/>
      <c r="AN9" s="1"/>
      <c r="AP9" s="4"/>
      <c r="AQ9" s="3"/>
      <c r="AR9" s="4"/>
      <c r="AT9" s="1"/>
      <c r="AU9" s="3"/>
      <c r="AV9" s="4"/>
      <c r="AX9" s="1"/>
      <c r="AY9" s="3"/>
      <c r="AZ9" s="4"/>
      <c r="BB9" s="2"/>
      <c r="BC9" s="3"/>
      <c r="BD9" s="4"/>
      <c r="BF9" s="2"/>
      <c r="BG9" s="3"/>
      <c r="BH9" s="4"/>
      <c r="BJ9" s="1"/>
      <c r="BK9" s="70"/>
      <c r="BL9" s="1"/>
      <c r="BN9" s="2"/>
      <c r="BO9" s="3"/>
      <c r="BP9" s="4"/>
      <c r="BR9" s="2"/>
      <c r="BS9" s="3"/>
      <c r="BT9" s="4"/>
      <c r="BV9" s="2"/>
      <c r="BW9" s="3"/>
      <c r="BX9" s="4"/>
      <c r="BZ9" s="2"/>
      <c r="CA9" s="3"/>
      <c r="CB9" s="4"/>
      <c r="CD9" s="2"/>
      <c r="CE9" s="3"/>
      <c r="CF9" s="4"/>
      <c r="CG9" s="3"/>
      <c r="CI9" s="2"/>
      <c r="CJ9" s="3"/>
      <c r="CK9" s="4"/>
      <c r="CL9" s="3"/>
      <c r="CM9" s="3"/>
      <c r="CO9" s="2"/>
      <c r="CP9" s="3"/>
      <c r="CQ9" s="4"/>
      <c r="CR9" s="3"/>
      <c r="CS9" s="3"/>
      <c r="CU9" s="2"/>
      <c r="CV9" s="3"/>
      <c r="CW9" s="4"/>
      <c r="CX9" s="3"/>
      <c r="CY9" s="3"/>
    </row>
    <row r="10" spans="1:103" ht="19.5" thickBot="1" thickTop="1">
      <c r="A10" s="158" t="s">
        <v>1501</v>
      </c>
      <c r="B10" s="240">
        <v>644961511</v>
      </c>
      <c r="C10" s="237">
        <f>C9+B10</f>
        <v>1573333512</v>
      </c>
      <c r="E10" s="158" t="s">
        <v>1489</v>
      </c>
      <c r="F10" s="196">
        <v>2500397358</v>
      </c>
      <c r="G10" s="237">
        <f aca="true" t="shared" si="0" ref="G10:G20">G9+F10</f>
        <v>4942043904</v>
      </c>
      <c r="I10" s="158" t="s">
        <v>1477</v>
      </c>
      <c r="J10" s="196">
        <v>1810076157</v>
      </c>
      <c r="K10" s="237">
        <f aca="true" t="shared" si="1" ref="K10:K17">+K9+J10</f>
        <v>3950430732</v>
      </c>
      <c r="L10" s="237"/>
      <c r="M10" s="158" t="s">
        <v>1477</v>
      </c>
      <c r="N10" s="196">
        <v>1810076157</v>
      </c>
      <c r="O10" s="237">
        <f aca="true" t="shared" si="2" ref="O10:O17">+O9+N10</f>
        <v>3950430732</v>
      </c>
      <c r="R10" s="158" t="s">
        <v>1465</v>
      </c>
      <c r="S10" s="196">
        <v>815063096</v>
      </c>
      <c r="T10" s="197">
        <f aca="true" t="shared" si="3" ref="T10:T16">+T9+S10</f>
        <v>2428819517</v>
      </c>
      <c r="X10" s="195" t="s">
        <v>1453</v>
      </c>
      <c r="Y10" s="180">
        <v>1290339768</v>
      </c>
      <c r="Z10" s="180">
        <f aca="true" t="shared" si="4" ref="Z10:Z20">SUM(Z9+Y10)</f>
        <v>3046033904</v>
      </c>
      <c r="AD10" s="179" t="s">
        <v>1441</v>
      </c>
      <c r="AE10" s="180">
        <v>1378551615</v>
      </c>
      <c r="AF10" s="182">
        <f aca="true" t="shared" si="5" ref="AF10:AF20">SUM(AF9+AE10)</f>
        <v>3257702831</v>
      </c>
      <c r="AH10" s="176" t="s">
        <v>1385</v>
      </c>
      <c r="AI10" s="149">
        <v>294202088</v>
      </c>
      <c r="AJ10" s="177">
        <v>294202088</v>
      </c>
      <c r="AL10" s="131" t="s">
        <v>1334</v>
      </c>
      <c r="AM10" s="130">
        <v>869746065</v>
      </c>
      <c r="AN10" s="128">
        <v>869746065</v>
      </c>
      <c r="AO10" s="135"/>
      <c r="AP10" s="94" t="s">
        <v>1282</v>
      </c>
      <c r="AQ10" s="95">
        <v>37274469</v>
      </c>
      <c r="AR10" s="95">
        <v>37274469</v>
      </c>
      <c r="AT10" s="42" t="s">
        <v>1230</v>
      </c>
      <c r="AU10" s="30">
        <v>75055836</v>
      </c>
      <c r="AV10" s="30">
        <v>75055836</v>
      </c>
      <c r="AX10" s="42" t="s">
        <v>814</v>
      </c>
      <c r="AY10" s="30">
        <v>111285602</v>
      </c>
      <c r="AZ10" s="30">
        <v>111285602</v>
      </c>
      <c r="BB10" s="42" t="s">
        <v>836</v>
      </c>
      <c r="BC10" s="42">
        <v>356970567</v>
      </c>
      <c r="BD10" s="42">
        <v>356970567</v>
      </c>
      <c r="BF10" s="42" t="s">
        <v>887</v>
      </c>
      <c r="BG10" s="41">
        <v>273925005</v>
      </c>
      <c r="BH10" s="41">
        <v>273925005</v>
      </c>
      <c r="BJ10" s="42" t="s">
        <v>937</v>
      </c>
      <c r="BK10" s="41">
        <v>284898153</v>
      </c>
      <c r="BL10" s="41">
        <v>284898153</v>
      </c>
      <c r="BN10" s="42" t="s">
        <v>988</v>
      </c>
      <c r="BO10" s="41">
        <v>455964875</v>
      </c>
      <c r="BP10" s="41">
        <v>455964875</v>
      </c>
      <c r="BR10" s="64" t="s">
        <v>1036</v>
      </c>
      <c r="BS10" s="39">
        <v>155644354</v>
      </c>
      <c r="BT10" s="39">
        <f>+BS10</f>
        <v>155644354</v>
      </c>
      <c r="BV10" s="61" t="s">
        <v>1086</v>
      </c>
      <c r="BW10" s="30">
        <v>281555632</v>
      </c>
      <c r="BX10" s="30">
        <f>+BW10</f>
        <v>281555632</v>
      </c>
      <c r="BZ10" s="5" t="s">
        <v>1137</v>
      </c>
      <c r="CA10" s="30">
        <v>109244466</v>
      </c>
      <c r="CB10" s="30">
        <f>+CA10</f>
        <v>109244466</v>
      </c>
      <c r="CD10" s="5" t="s">
        <v>658</v>
      </c>
      <c r="CE10" s="30">
        <v>27783488</v>
      </c>
      <c r="CF10" s="30">
        <f>+CE10</f>
        <v>27783488</v>
      </c>
      <c r="CG10" s="8">
        <v>2.9653</v>
      </c>
      <c r="CI10" s="5" t="s">
        <v>408</v>
      </c>
      <c r="CJ10" s="6">
        <v>37951371</v>
      </c>
      <c r="CK10" s="6">
        <f>+CJ10</f>
        <v>37951371</v>
      </c>
      <c r="CL10" s="9">
        <v>36381000</v>
      </c>
      <c r="CM10" s="8">
        <v>2.9243</v>
      </c>
      <c r="CO10" s="5" t="s">
        <v>156</v>
      </c>
      <c r="CP10" s="6">
        <v>48978494</v>
      </c>
      <c r="CQ10" s="6">
        <f>+CP10</f>
        <v>48978494</v>
      </c>
      <c r="CR10" s="9">
        <v>29370000</v>
      </c>
      <c r="CS10" s="10">
        <v>3.3625</v>
      </c>
      <c r="CT10" s="23"/>
      <c r="CU10" s="5" t="s">
        <v>6</v>
      </c>
      <c r="CV10" s="6">
        <v>35096054</v>
      </c>
      <c r="CW10" s="6">
        <f>+CV10</f>
        <v>35096054</v>
      </c>
      <c r="CX10" s="7" t="s">
        <v>7</v>
      </c>
      <c r="CY10" s="8">
        <v>3.4283</v>
      </c>
    </row>
    <row r="11" spans="1:103" ht="18.75" thickBot="1">
      <c r="A11" s="158" t="s">
        <v>1502</v>
      </c>
      <c r="B11" s="257">
        <v>1228670903</v>
      </c>
      <c r="C11" s="237">
        <f>C10+B11</f>
        <v>2802004415</v>
      </c>
      <c r="E11" s="158" t="s">
        <v>1490</v>
      </c>
      <c r="F11" s="252">
        <v>2984037264</v>
      </c>
      <c r="G11" s="237">
        <f t="shared" si="0"/>
        <v>7926081168</v>
      </c>
      <c r="I11" s="158" t="s">
        <v>1478</v>
      </c>
      <c r="J11" s="238">
        <v>2773576208</v>
      </c>
      <c r="K11" s="237">
        <f t="shared" si="1"/>
        <v>6724006940</v>
      </c>
      <c r="L11" s="237"/>
      <c r="M11" s="158" t="s">
        <v>1478</v>
      </c>
      <c r="N11" s="238">
        <v>2773576208</v>
      </c>
      <c r="O11" s="237">
        <f t="shared" si="2"/>
        <v>6724006940</v>
      </c>
      <c r="R11" s="158" t="s">
        <v>1466</v>
      </c>
      <c r="S11" s="196">
        <v>1064321944</v>
      </c>
      <c r="T11" s="197">
        <f t="shared" si="3"/>
        <v>3493141461</v>
      </c>
      <c r="X11" s="195" t="s">
        <v>1454</v>
      </c>
      <c r="Y11" s="180">
        <v>1143379287</v>
      </c>
      <c r="Z11" s="180">
        <f t="shared" si="4"/>
        <v>4189413191</v>
      </c>
      <c r="AD11" s="179" t="s">
        <v>1442</v>
      </c>
      <c r="AE11" s="180">
        <v>1423059120</v>
      </c>
      <c r="AF11" s="182">
        <f t="shared" si="5"/>
        <v>4680761951</v>
      </c>
      <c r="AH11" s="132" t="s">
        <v>1386</v>
      </c>
      <c r="AI11" s="129">
        <v>438876685</v>
      </c>
      <c r="AJ11" s="129">
        <f aca="true" t="shared" si="6" ref="AJ11:AJ17">SUM(AJ10+AI11)</f>
        <v>733078773</v>
      </c>
      <c r="AL11" s="132" t="s">
        <v>1335</v>
      </c>
      <c r="AM11" s="133">
        <v>741148219</v>
      </c>
      <c r="AN11" s="129">
        <f>SUM(AN10+AM11)</f>
        <v>1610894284</v>
      </c>
      <c r="AO11" s="135"/>
      <c r="AP11" s="96" t="s">
        <v>1283</v>
      </c>
      <c r="AQ11" s="97">
        <v>274381406</v>
      </c>
      <c r="AR11" s="97">
        <f aca="true" t="shared" si="7" ref="AR11:AR20">SUM(AR10+AQ11)</f>
        <v>311655875</v>
      </c>
      <c r="AT11" s="30" t="s">
        <v>1231</v>
      </c>
      <c r="AU11" s="30">
        <v>314200402</v>
      </c>
      <c r="AV11" s="30">
        <f aca="true" t="shared" si="8" ref="AV11:AV20">SUM(AV10+AU11)</f>
        <v>389256238</v>
      </c>
      <c r="AX11" s="30" t="s">
        <v>815</v>
      </c>
      <c r="AY11" s="30">
        <v>399263013</v>
      </c>
      <c r="AZ11" s="30">
        <f aca="true" t="shared" si="9" ref="AZ11:AZ20">SUM(AZ10+AY11)</f>
        <v>510548615</v>
      </c>
      <c r="BB11" s="30" t="s">
        <v>837</v>
      </c>
      <c r="BC11" s="30">
        <v>468259215</v>
      </c>
      <c r="BD11" s="30">
        <f aca="true" t="shared" si="10" ref="BD11:BD20">SUM(BD10+BC11)</f>
        <v>825229782</v>
      </c>
      <c r="BF11" s="30" t="s">
        <v>888</v>
      </c>
      <c r="BG11" s="9">
        <v>398139191</v>
      </c>
      <c r="BH11" s="9">
        <f aca="true" t="shared" si="11" ref="BH11:BH20">SUM(BH10+BG11)</f>
        <v>672064196</v>
      </c>
      <c r="BJ11" s="30" t="s">
        <v>938</v>
      </c>
      <c r="BK11" s="9">
        <v>233587751</v>
      </c>
      <c r="BL11" s="9">
        <f aca="true" t="shared" si="12" ref="BL11:BL20">SUM(BK11+BL10)</f>
        <v>518485904</v>
      </c>
      <c r="BN11" s="30" t="s">
        <v>989</v>
      </c>
      <c r="BO11" s="9">
        <v>434306564</v>
      </c>
      <c r="BP11" s="9">
        <f aca="true" t="shared" si="13" ref="BP11:BP20">SUM(BP10+BO11)</f>
        <v>890271439</v>
      </c>
      <c r="BR11" s="63" t="s">
        <v>1037</v>
      </c>
      <c r="BS11" s="39">
        <v>449973103</v>
      </c>
      <c r="BT11" s="39">
        <f aca="true" t="shared" si="14" ref="BT11:BT20">+BS11+BT10</f>
        <v>605617457</v>
      </c>
      <c r="BV11" s="62" t="s">
        <v>1087</v>
      </c>
      <c r="BW11" s="30">
        <v>229554943</v>
      </c>
      <c r="BX11" s="30">
        <f aca="true" t="shared" si="15" ref="BX11:BX20">+BW11+BX10</f>
        <v>511110575</v>
      </c>
      <c r="BZ11" s="5" t="s">
        <v>1138</v>
      </c>
      <c r="CA11" s="30">
        <v>187940560</v>
      </c>
      <c r="CB11" s="30">
        <f aca="true" t="shared" si="16" ref="CB11:CB20">+CA11+CB10</f>
        <v>297185026</v>
      </c>
      <c r="CD11" s="5" t="s">
        <v>659</v>
      </c>
      <c r="CE11" s="30">
        <v>20870594</v>
      </c>
      <c r="CF11" s="30">
        <f aca="true" t="shared" si="17" ref="CF11:CF20">+CE11+CF10</f>
        <v>48654082</v>
      </c>
      <c r="CG11" s="8">
        <v>2.9705</v>
      </c>
      <c r="CI11" s="5" t="s">
        <v>409</v>
      </c>
      <c r="CJ11" s="6">
        <v>36929243</v>
      </c>
      <c r="CK11" s="6">
        <f aca="true" t="shared" si="18" ref="CK11:CK20">+CJ11+CK10</f>
        <v>74880614</v>
      </c>
      <c r="CL11" s="9">
        <v>35002000</v>
      </c>
      <c r="CM11" s="8">
        <v>2.8922</v>
      </c>
      <c r="CO11" s="5" t="s">
        <v>157</v>
      </c>
      <c r="CP11" s="6">
        <v>45596005</v>
      </c>
      <c r="CQ11" s="6">
        <f aca="true" t="shared" si="19" ref="CQ11:CQ20">+CP11+CQ10</f>
        <v>94574499</v>
      </c>
      <c r="CR11" s="9">
        <v>61460000</v>
      </c>
      <c r="CS11" s="10">
        <v>3.3328</v>
      </c>
      <c r="CT11" s="23"/>
      <c r="CU11" s="5" t="s">
        <v>8</v>
      </c>
      <c r="CV11" s="6">
        <v>23307950</v>
      </c>
      <c r="CW11" s="6">
        <f aca="true" t="shared" si="20" ref="CW11:CW20">+CW10+CV11</f>
        <v>58404004</v>
      </c>
      <c r="CX11" s="7" t="s">
        <v>7</v>
      </c>
      <c r="CY11" s="8">
        <v>3.4483</v>
      </c>
    </row>
    <row r="12" spans="1:103" ht="18.75" thickBot="1">
      <c r="A12" s="158" t="s">
        <v>1503</v>
      </c>
      <c r="B12" s="237">
        <v>2435229359</v>
      </c>
      <c r="C12" s="237">
        <f>C11+B12</f>
        <v>5237233774</v>
      </c>
      <c r="E12" s="158" t="s">
        <v>1491</v>
      </c>
      <c r="F12" s="237">
        <v>3171793606</v>
      </c>
      <c r="G12" s="237">
        <f t="shared" si="0"/>
        <v>11097874774</v>
      </c>
      <c r="I12" s="158" t="s">
        <v>1479</v>
      </c>
      <c r="J12" s="237">
        <v>3031403008</v>
      </c>
      <c r="K12" s="237">
        <f t="shared" si="1"/>
        <v>9755409948</v>
      </c>
      <c r="L12" s="237"/>
      <c r="M12" s="158" t="s">
        <v>1479</v>
      </c>
      <c r="N12" s="237">
        <v>3031403008</v>
      </c>
      <c r="O12" s="237">
        <f t="shared" si="2"/>
        <v>9755409948</v>
      </c>
      <c r="R12" s="158" t="s">
        <v>1467</v>
      </c>
      <c r="S12" s="198">
        <v>1524445457</v>
      </c>
      <c r="T12" s="197">
        <f t="shared" si="3"/>
        <v>5017586918</v>
      </c>
      <c r="X12" s="195" t="s">
        <v>1455</v>
      </c>
      <c r="Y12" s="180">
        <v>1915008217</v>
      </c>
      <c r="Z12" s="180">
        <f t="shared" si="4"/>
        <v>6104421408</v>
      </c>
      <c r="AD12" s="179" t="s">
        <v>1443</v>
      </c>
      <c r="AE12" s="180">
        <v>1376332358</v>
      </c>
      <c r="AF12" s="182">
        <f t="shared" si="5"/>
        <v>6057094309</v>
      </c>
      <c r="AH12" s="132" t="s">
        <v>1387</v>
      </c>
      <c r="AI12" s="129">
        <v>537757654</v>
      </c>
      <c r="AJ12" s="129">
        <f t="shared" si="6"/>
        <v>1270836427</v>
      </c>
      <c r="AL12" s="132" t="s">
        <v>1336</v>
      </c>
      <c r="AM12" s="133">
        <v>455238379</v>
      </c>
      <c r="AN12" s="129">
        <f aca="true" t="shared" si="21" ref="AN12:AN20">SUM(AN11+AM12)</f>
        <v>2066132663</v>
      </c>
      <c r="AO12" s="135"/>
      <c r="AP12" s="96" t="s">
        <v>1284</v>
      </c>
      <c r="AQ12" s="97">
        <v>324115265</v>
      </c>
      <c r="AR12" s="97">
        <f t="shared" si="7"/>
        <v>635771140</v>
      </c>
      <c r="AT12" s="30" t="s">
        <v>1232</v>
      </c>
      <c r="AU12" s="30">
        <v>304384268</v>
      </c>
      <c r="AV12" s="30">
        <f t="shared" si="8"/>
        <v>693640506</v>
      </c>
      <c r="AX12" s="30" t="s">
        <v>816</v>
      </c>
      <c r="AY12" s="30">
        <v>285900273</v>
      </c>
      <c r="AZ12" s="30">
        <f t="shared" si="9"/>
        <v>796448888</v>
      </c>
      <c r="BB12" s="30" t="s">
        <v>838</v>
      </c>
      <c r="BC12" s="30">
        <v>359046807</v>
      </c>
      <c r="BD12" s="30">
        <f t="shared" si="10"/>
        <v>1184276589</v>
      </c>
      <c r="BF12" s="30" t="s">
        <v>889</v>
      </c>
      <c r="BG12" s="9">
        <v>400338244</v>
      </c>
      <c r="BH12" s="9">
        <f t="shared" si="11"/>
        <v>1072402440</v>
      </c>
      <c r="BJ12" s="30" t="s">
        <v>939</v>
      </c>
      <c r="BK12" s="9">
        <v>219643489</v>
      </c>
      <c r="BL12" s="9">
        <f t="shared" si="12"/>
        <v>738129393</v>
      </c>
      <c r="BN12" s="30" t="s">
        <v>990</v>
      </c>
      <c r="BO12" s="9">
        <v>341167396</v>
      </c>
      <c r="BP12" s="9">
        <f t="shared" si="13"/>
        <v>1231438835</v>
      </c>
      <c r="BR12" s="63" t="s">
        <v>1038</v>
      </c>
      <c r="BS12" s="39">
        <v>408479899</v>
      </c>
      <c r="BT12" s="39">
        <f t="shared" si="14"/>
        <v>1014097356</v>
      </c>
      <c r="BV12" s="62" t="s">
        <v>1088</v>
      </c>
      <c r="BW12" s="30">
        <v>178428931</v>
      </c>
      <c r="BX12" s="30">
        <f t="shared" si="15"/>
        <v>689539506</v>
      </c>
      <c r="BZ12" s="5" t="s">
        <v>1139</v>
      </c>
      <c r="CA12" s="30">
        <v>215501030</v>
      </c>
      <c r="CB12" s="30">
        <f t="shared" si="16"/>
        <v>512686056</v>
      </c>
      <c r="CD12" s="5" t="s">
        <v>660</v>
      </c>
      <c r="CE12" s="30">
        <v>30687672</v>
      </c>
      <c r="CF12" s="30">
        <f t="shared" si="17"/>
        <v>79341754</v>
      </c>
      <c r="CG12" s="8">
        <v>2.9712</v>
      </c>
      <c r="CI12" s="5" t="s">
        <v>410</v>
      </c>
      <c r="CJ12" s="6">
        <v>46029610</v>
      </c>
      <c r="CK12" s="6">
        <f t="shared" si="18"/>
        <v>120910224</v>
      </c>
      <c r="CL12" s="9">
        <v>33527000</v>
      </c>
      <c r="CM12" s="8">
        <v>2.8573</v>
      </c>
      <c r="CO12" s="5" t="s">
        <v>158</v>
      </c>
      <c r="CP12" s="6">
        <v>22294935</v>
      </c>
      <c r="CQ12" s="6">
        <f t="shared" si="19"/>
        <v>116869434</v>
      </c>
      <c r="CR12" s="9">
        <v>51680000</v>
      </c>
      <c r="CS12" s="10">
        <v>3.329</v>
      </c>
      <c r="CT12" s="23"/>
      <c r="CU12" s="5" t="s">
        <v>9</v>
      </c>
      <c r="CV12" s="6">
        <v>19946498</v>
      </c>
      <c r="CW12" s="6">
        <f t="shared" si="20"/>
        <v>78350502</v>
      </c>
      <c r="CX12" s="7" t="s">
        <v>7</v>
      </c>
      <c r="CY12" s="8">
        <v>3.4517</v>
      </c>
    </row>
    <row r="13" spans="1:103" ht="18.75" thickBot="1">
      <c r="A13" s="158" t="s">
        <v>1504</v>
      </c>
      <c r="B13" s="254">
        <v>4212734119</v>
      </c>
      <c r="C13" s="237">
        <f>C12+B13</f>
        <v>9449967893</v>
      </c>
      <c r="E13" s="158" t="s">
        <v>1492</v>
      </c>
      <c r="F13" s="254">
        <v>4231717716</v>
      </c>
      <c r="G13" s="237">
        <f t="shared" si="0"/>
        <v>15329592490</v>
      </c>
      <c r="I13" s="158" t="s">
        <v>1480</v>
      </c>
      <c r="J13" s="238">
        <v>3545921486</v>
      </c>
      <c r="K13" s="238">
        <f t="shared" si="1"/>
        <v>13301331434</v>
      </c>
      <c r="L13" s="238"/>
      <c r="M13" s="158" t="s">
        <v>1480</v>
      </c>
      <c r="N13" s="238">
        <v>3545921486</v>
      </c>
      <c r="O13" s="238">
        <f t="shared" si="2"/>
        <v>13301331434</v>
      </c>
      <c r="R13" s="158" t="s">
        <v>1468</v>
      </c>
      <c r="S13" s="198">
        <v>1945672172</v>
      </c>
      <c r="T13" s="197">
        <f t="shared" si="3"/>
        <v>6963259090</v>
      </c>
      <c r="X13" s="195" t="s">
        <v>1456</v>
      </c>
      <c r="Y13" s="196">
        <v>2395285841</v>
      </c>
      <c r="Z13" s="180">
        <f t="shared" si="4"/>
        <v>8499707249</v>
      </c>
      <c r="AD13" s="179" t="s">
        <v>1444</v>
      </c>
      <c r="AE13" s="180">
        <v>1677797871</v>
      </c>
      <c r="AF13" s="182">
        <f t="shared" si="5"/>
        <v>7734892180</v>
      </c>
      <c r="AH13" s="132" t="s">
        <v>1388</v>
      </c>
      <c r="AI13" s="129">
        <v>567902541</v>
      </c>
      <c r="AJ13" s="129">
        <f t="shared" si="6"/>
        <v>1838738968</v>
      </c>
      <c r="AL13" s="132" t="s">
        <v>1337</v>
      </c>
      <c r="AM13" s="133">
        <v>411080081</v>
      </c>
      <c r="AN13" s="129">
        <f t="shared" si="21"/>
        <v>2477212744</v>
      </c>
      <c r="AO13" s="135"/>
      <c r="AP13" s="96" t="s">
        <v>1285</v>
      </c>
      <c r="AQ13" s="97">
        <v>213929547</v>
      </c>
      <c r="AR13" s="97">
        <f t="shared" si="7"/>
        <v>849700687</v>
      </c>
      <c r="AT13" s="30" t="s">
        <v>1233</v>
      </c>
      <c r="AU13" s="30">
        <v>266443711</v>
      </c>
      <c r="AV13" s="30">
        <f t="shared" si="8"/>
        <v>960084217</v>
      </c>
      <c r="AX13" s="30" t="s">
        <v>817</v>
      </c>
      <c r="AY13" s="30">
        <v>300091444</v>
      </c>
      <c r="AZ13" s="30">
        <f t="shared" si="9"/>
        <v>1096540332</v>
      </c>
      <c r="BB13" s="30" t="s">
        <v>839</v>
      </c>
      <c r="BC13" s="30">
        <v>356704461</v>
      </c>
      <c r="BD13" s="30">
        <f t="shared" si="10"/>
        <v>1540981050</v>
      </c>
      <c r="BF13" s="30" t="s">
        <v>890</v>
      </c>
      <c r="BG13" s="9">
        <v>358100151</v>
      </c>
      <c r="BH13" s="9">
        <f t="shared" si="11"/>
        <v>1430502591</v>
      </c>
      <c r="BJ13" s="30" t="s">
        <v>940</v>
      </c>
      <c r="BK13" s="9">
        <v>256568290</v>
      </c>
      <c r="BL13" s="9">
        <f t="shared" si="12"/>
        <v>994697683</v>
      </c>
      <c r="BN13" s="30" t="s">
        <v>991</v>
      </c>
      <c r="BO13" s="9">
        <v>321931585</v>
      </c>
      <c r="BP13" s="9">
        <f t="shared" si="13"/>
        <v>1553370420</v>
      </c>
      <c r="BR13" s="63" t="s">
        <v>1039</v>
      </c>
      <c r="BS13" s="39">
        <v>317085219</v>
      </c>
      <c r="BT13" s="39">
        <f t="shared" si="14"/>
        <v>1331182575</v>
      </c>
      <c r="BV13" s="62" t="s">
        <v>1089</v>
      </c>
      <c r="BW13" s="30">
        <v>202511597</v>
      </c>
      <c r="BX13" s="30">
        <f t="shared" si="15"/>
        <v>892051103</v>
      </c>
      <c r="BZ13" s="5" t="s">
        <v>1140</v>
      </c>
      <c r="CA13" s="30">
        <v>241517743</v>
      </c>
      <c r="CB13" s="30">
        <f t="shared" si="16"/>
        <v>754203799</v>
      </c>
      <c r="CD13" s="5" t="s">
        <v>661</v>
      </c>
      <c r="CE13" s="30">
        <v>49779707</v>
      </c>
      <c r="CF13" s="30">
        <f t="shared" si="17"/>
        <v>129121461</v>
      </c>
      <c r="CG13" s="8">
        <v>2.9718</v>
      </c>
      <c r="CI13" s="5" t="s">
        <v>411</v>
      </c>
      <c r="CJ13" s="6">
        <v>27736800</v>
      </c>
      <c r="CK13" s="6">
        <f t="shared" si="18"/>
        <v>148647024</v>
      </c>
      <c r="CL13" s="9">
        <v>35899000</v>
      </c>
      <c r="CM13" s="8">
        <v>2.873</v>
      </c>
      <c r="CO13" s="5" t="s">
        <v>159</v>
      </c>
      <c r="CP13" s="6">
        <v>70817145</v>
      </c>
      <c r="CQ13" s="6">
        <f t="shared" si="19"/>
        <v>187686579</v>
      </c>
      <c r="CR13" s="9">
        <v>101980000</v>
      </c>
      <c r="CS13" s="10">
        <v>3.2888</v>
      </c>
      <c r="CT13" s="23"/>
      <c r="CU13" s="5" t="s">
        <v>10</v>
      </c>
      <c r="CV13" s="6">
        <v>38053168</v>
      </c>
      <c r="CW13" s="6">
        <f t="shared" si="20"/>
        <v>116403670</v>
      </c>
      <c r="CX13" s="7" t="s">
        <v>7</v>
      </c>
      <c r="CY13" s="8">
        <v>3.5433</v>
      </c>
    </row>
    <row r="14" spans="1:103" ht="18.75" thickBot="1">
      <c r="A14" s="158"/>
      <c r="B14" s="196"/>
      <c r="C14" s="237"/>
      <c r="E14" s="158" t="s">
        <v>1493</v>
      </c>
      <c r="F14" s="196">
        <v>3815369692</v>
      </c>
      <c r="G14" s="237">
        <f t="shared" si="0"/>
        <v>19144962182</v>
      </c>
      <c r="I14" s="158" t="s">
        <v>1481</v>
      </c>
      <c r="J14" s="196">
        <v>3358404256</v>
      </c>
      <c r="K14" s="238">
        <f t="shared" si="1"/>
        <v>16659735690</v>
      </c>
      <c r="L14" s="238"/>
      <c r="M14" s="158" t="s">
        <v>1481</v>
      </c>
      <c r="N14" s="196">
        <v>3358404256</v>
      </c>
      <c r="O14" s="238">
        <f t="shared" si="2"/>
        <v>16659735690</v>
      </c>
      <c r="R14" s="158" t="s">
        <v>1469</v>
      </c>
      <c r="S14" s="198">
        <v>2343986868</v>
      </c>
      <c r="T14" s="197">
        <f t="shared" si="3"/>
        <v>9307245958</v>
      </c>
      <c r="X14" s="195" t="s">
        <v>1457</v>
      </c>
      <c r="Y14" s="196">
        <v>2218876896</v>
      </c>
      <c r="Z14" s="180">
        <f t="shared" si="4"/>
        <v>10718584145</v>
      </c>
      <c r="AD14" s="179" t="s">
        <v>1445</v>
      </c>
      <c r="AE14" s="187">
        <v>3833254488</v>
      </c>
      <c r="AF14" s="188">
        <f t="shared" si="5"/>
        <v>11568146668</v>
      </c>
      <c r="AH14" s="132" t="s">
        <v>1390</v>
      </c>
      <c r="AI14" s="129">
        <v>442363991</v>
      </c>
      <c r="AJ14" s="129">
        <f>SUM(AJ13+AI14)</f>
        <v>2281102959</v>
      </c>
      <c r="AL14" s="132" t="s">
        <v>1338</v>
      </c>
      <c r="AM14" s="133">
        <v>549171683</v>
      </c>
      <c r="AN14" s="129">
        <f>SUM(AN13+AM14)</f>
        <v>3026384427</v>
      </c>
      <c r="AO14" s="135"/>
      <c r="AP14" s="96" t="s">
        <v>1286</v>
      </c>
      <c r="AQ14" s="97">
        <v>237190594</v>
      </c>
      <c r="AR14" s="97">
        <f t="shared" si="7"/>
        <v>1086891281</v>
      </c>
      <c r="AT14" s="30" t="s">
        <v>1234</v>
      </c>
      <c r="AU14" s="30">
        <v>108940642</v>
      </c>
      <c r="AV14" s="30">
        <f t="shared" si="8"/>
        <v>1069024859</v>
      </c>
      <c r="AX14" s="30" t="s">
        <v>818</v>
      </c>
      <c r="AY14" s="30">
        <v>253181934</v>
      </c>
      <c r="AZ14" s="30">
        <f>SUM(AZ13+AY14)</f>
        <v>1349722266</v>
      </c>
      <c r="BB14" s="30" t="s">
        <v>840</v>
      </c>
      <c r="BC14" s="30">
        <v>399037930</v>
      </c>
      <c r="BD14" s="30">
        <f t="shared" si="10"/>
        <v>1940018980</v>
      </c>
      <c r="BF14" s="30" t="s">
        <v>891</v>
      </c>
      <c r="BG14" s="9">
        <v>262461142</v>
      </c>
      <c r="BH14" s="9">
        <f t="shared" si="11"/>
        <v>1692963733</v>
      </c>
      <c r="BJ14" s="30" t="s">
        <v>941</v>
      </c>
      <c r="BK14" s="9">
        <v>220201556</v>
      </c>
      <c r="BL14" s="9">
        <f t="shared" si="12"/>
        <v>1214899239</v>
      </c>
      <c r="BN14" s="30" t="s">
        <v>992</v>
      </c>
      <c r="BO14" s="9">
        <v>186428247</v>
      </c>
      <c r="BP14" s="9">
        <f t="shared" si="13"/>
        <v>1739798667</v>
      </c>
      <c r="BR14" s="63" t="s">
        <v>1040</v>
      </c>
      <c r="BS14" s="39">
        <v>405699715</v>
      </c>
      <c r="BT14" s="39">
        <f t="shared" si="14"/>
        <v>1736882290</v>
      </c>
      <c r="BV14" s="62" t="s">
        <v>1090</v>
      </c>
      <c r="BW14" s="30">
        <v>215305594</v>
      </c>
      <c r="BX14" s="30">
        <f t="shared" si="15"/>
        <v>1107356697</v>
      </c>
      <c r="BZ14" s="5" t="s">
        <v>1141</v>
      </c>
      <c r="CA14" s="30">
        <v>230659141</v>
      </c>
      <c r="CB14" s="30">
        <f t="shared" si="16"/>
        <v>984862940</v>
      </c>
      <c r="CD14" s="5" t="s">
        <v>662</v>
      </c>
      <c r="CE14" s="30">
        <v>35438129</v>
      </c>
      <c r="CF14" s="30">
        <f t="shared" si="17"/>
        <v>164559590</v>
      </c>
      <c r="CG14" s="8">
        <v>2.9653</v>
      </c>
      <c r="CI14" s="5" t="s">
        <v>412</v>
      </c>
      <c r="CJ14" s="6">
        <v>72410257</v>
      </c>
      <c r="CK14" s="6">
        <f t="shared" si="18"/>
        <v>221057281</v>
      </c>
      <c r="CL14" s="9">
        <v>35430000</v>
      </c>
      <c r="CM14" s="8">
        <v>2.8902</v>
      </c>
      <c r="CO14" s="5" t="s">
        <v>160</v>
      </c>
      <c r="CP14" s="6">
        <v>13242866</v>
      </c>
      <c r="CQ14" s="6">
        <f t="shared" si="19"/>
        <v>200929445</v>
      </c>
      <c r="CR14" s="9">
        <v>45780000</v>
      </c>
      <c r="CS14" s="10">
        <v>3.2935</v>
      </c>
      <c r="CT14" s="23"/>
      <c r="CU14" s="5" t="s">
        <v>11</v>
      </c>
      <c r="CV14" s="6">
        <v>33378870</v>
      </c>
      <c r="CW14" s="6">
        <f t="shared" si="20"/>
        <v>149782540</v>
      </c>
      <c r="CX14" s="7" t="s">
        <v>7</v>
      </c>
      <c r="CY14" s="8">
        <v>3.5917</v>
      </c>
    </row>
    <row r="15" spans="1:103" ht="18.75" thickBot="1">
      <c r="A15" s="158"/>
      <c r="B15" s="240"/>
      <c r="C15" s="237"/>
      <c r="E15" s="158" t="s">
        <v>1494</v>
      </c>
      <c r="F15" s="240">
        <v>3164056788</v>
      </c>
      <c r="G15" s="237">
        <f t="shared" si="0"/>
        <v>22309018970</v>
      </c>
      <c r="I15" s="158" t="s">
        <v>1482</v>
      </c>
      <c r="J15" s="240">
        <v>3519721211</v>
      </c>
      <c r="K15" s="238">
        <f t="shared" si="1"/>
        <v>20179456901</v>
      </c>
      <c r="L15" s="238"/>
      <c r="M15" s="158" t="s">
        <v>1482</v>
      </c>
      <c r="N15" s="240">
        <v>3519721211</v>
      </c>
      <c r="O15" s="238">
        <f t="shared" si="2"/>
        <v>20179456901</v>
      </c>
      <c r="P15" s="239"/>
      <c r="R15" s="158" t="s">
        <v>1470</v>
      </c>
      <c r="S15" s="201">
        <v>2296072801</v>
      </c>
      <c r="T15" s="197">
        <f t="shared" si="3"/>
        <v>11603318759</v>
      </c>
      <c r="X15" s="158" t="s">
        <v>1458</v>
      </c>
      <c r="Y15" s="197">
        <v>2253962831</v>
      </c>
      <c r="Z15" s="180">
        <f t="shared" si="4"/>
        <v>12972546976</v>
      </c>
      <c r="AD15" s="179" t="s">
        <v>1446</v>
      </c>
      <c r="AE15" s="180">
        <v>2701252139</v>
      </c>
      <c r="AF15" s="182">
        <f t="shared" si="5"/>
        <v>14269398807</v>
      </c>
      <c r="AH15" s="132" t="s">
        <v>1389</v>
      </c>
      <c r="AI15" s="129">
        <v>312649339</v>
      </c>
      <c r="AJ15" s="129">
        <f>SUM(AJ14+AI15)</f>
        <v>2593752298</v>
      </c>
      <c r="AL15" s="132" t="s">
        <v>1339</v>
      </c>
      <c r="AM15" s="133">
        <v>282303296</v>
      </c>
      <c r="AN15" s="129">
        <f>SUM(AN14+AM15)</f>
        <v>3308687723</v>
      </c>
      <c r="AO15" s="135"/>
      <c r="AP15" s="96" t="s">
        <v>1287</v>
      </c>
      <c r="AQ15" s="97">
        <v>256220639</v>
      </c>
      <c r="AR15" s="97">
        <f t="shared" si="7"/>
        <v>1343111920</v>
      </c>
      <c r="AT15" s="30" t="s">
        <v>1235</v>
      </c>
      <c r="AU15" s="30">
        <v>419388211</v>
      </c>
      <c r="AV15" s="30">
        <f t="shared" si="8"/>
        <v>1488413070</v>
      </c>
      <c r="AX15" s="30" t="s">
        <v>819</v>
      </c>
      <c r="AY15" s="30">
        <v>240081996</v>
      </c>
      <c r="AZ15" s="30">
        <f>SUM(AZ14+AY15)</f>
        <v>1589804262</v>
      </c>
      <c r="BB15" s="30" t="s">
        <v>841</v>
      </c>
      <c r="BC15" s="30">
        <v>351209585</v>
      </c>
      <c r="BD15" s="30">
        <f t="shared" si="10"/>
        <v>2291228565</v>
      </c>
      <c r="BF15" s="30" t="s">
        <v>892</v>
      </c>
      <c r="BG15" s="9">
        <v>293265242</v>
      </c>
      <c r="BH15" s="9">
        <f t="shared" si="11"/>
        <v>1986228975</v>
      </c>
      <c r="BJ15" s="30" t="s">
        <v>942</v>
      </c>
      <c r="BK15" s="9">
        <v>291999659</v>
      </c>
      <c r="BL15" s="9">
        <f t="shared" si="12"/>
        <v>1506898898</v>
      </c>
      <c r="BN15" s="30" t="s">
        <v>993</v>
      </c>
      <c r="BO15" s="9">
        <v>360065725</v>
      </c>
      <c r="BP15" s="9">
        <f t="shared" si="13"/>
        <v>2099864392</v>
      </c>
      <c r="BR15" s="63" t="s">
        <v>1041</v>
      </c>
      <c r="BS15" s="39">
        <v>367288527</v>
      </c>
      <c r="BT15" s="39">
        <f t="shared" si="14"/>
        <v>2104170817</v>
      </c>
      <c r="BV15" s="62" t="s">
        <v>1091</v>
      </c>
      <c r="BW15" s="30">
        <v>166267829</v>
      </c>
      <c r="BX15" s="30">
        <f t="shared" si="15"/>
        <v>1273624526</v>
      </c>
      <c r="BZ15" s="5" t="s">
        <v>1142</v>
      </c>
      <c r="CA15" s="30">
        <v>215908465</v>
      </c>
      <c r="CB15" s="30">
        <f t="shared" si="16"/>
        <v>1200771405</v>
      </c>
      <c r="CD15" s="5" t="s">
        <v>663</v>
      </c>
      <c r="CE15" s="30">
        <v>27069395</v>
      </c>
      <c r="CF15" s="30">
        <f t="shared" si="17"/>
        <v>191628985</v>
      </c>
      <c r="CG15" s="8">
        <v>2.967</v>
      </c>
      <c r="CI15" s="5" t="s">
        <v>413</v>
      </c>
      <c r="CJ15" s="6">
        <v>64576823</v>
      </c>
      <c r="CK15" s="6">
        <f t="shared" si="18"/>
        <v>285634104</v>
      </c>
      <c r="CL15" s="9">
        <v>35032999.99999999</v>
      </c>
      <c r="CM15" s="8">
        <v>2.8892</v>
      </c>
      <c r="CO15" s="5" t="s">
        <v>161</v>
      </c>
      <c r="CP15" s="6">
        <v>20557612</v>
      </c>
      <c r="CQ15" s="6">
        <f t="shared" si="19"/>
        <v>221487057</v>
      </c>
      <c r="CR15" s="9">
        <v>7840000</v>
      </c>
      <c r="CS15" s="10">
        <v>3.3143</v>
      </c>
      <c r="CT15" s="23"/>
      <c r="CU15" s="5" t="s">
        <v>12</v>
      </c>
      <c r="CV15" s="6">
        <v>29461883.6</v>
      </c>
      <c r="CW15" s="6">
        <f t="shared" si="20"/>
        <v>179244423.6</v>
      </c>
      <c r="CX15" s="7" t="s">
        <v>7</v>
      </c>
      <c r="CY15" s="8">
        <v>3.575</v>
      </c>
    </row>
    <row r="16" spans="1:103" ht="16.5" thickBot="1">
      <c r="A16" s="158"/>
      <c r="B16" s="196"/>
      <c r="C16" s="237"/>
      <c r="E16" s="158" t="s">
        <v>1495</v>
      </c>
      <c r="F16" s="196">
        <v>3387888431</v>
      </c>
      <c r="G16" s="237">
        <f t="shared" si="0"/>
        <v>25696907401</v>
      </c>
      <c r="I16" s="158" t="s">
        <v>1483</v>
      </c>
      <c r="J16" s="196">
        <v>3049781726</v>
      </c>
      <c r="K16" s="238">
        <f t="shared" si="1"/>
        <v>23229238627</v>
      </c>
      <c r="L16" s="238"/>
      <c r="M16" s="158" t="s">
        <v>1483</v>
      </c>
      <c r="N16" s="196">
        <v>3049781726</v>
      </c>
      <c r="O16" s="238">
        <f t="shared" si="2"/>
        <v>23229238627</v>
      </c>
      <c r="R16" s="158" t="s">
        <v>1471</v>
      </c>
      <c r="S16" s="202">
        <v>1743000372</v>
      </c>
      <c r="T16" s="197">
        <f t="shared" si="3"/>
        <v>13346319131</v>
      </c>
      <c r="X16" s="158" t="s">
        <v>1461</v>
      </c>
      <c r="Y16" s="196">
        <v>2266086002</v>
      </c>
      <c r="Z16" s="180">
        <f t="shared" si="4"/>
        <v>15238632978</v>
      </c>
      <c r="AD16" s="179" t="s">
        <v>1447</v>
      </c>
      <c r="AE16" s="180">
        <v>1604869934</v>
      </c>
      <c r="AF16" s="182">
        <f t="shared" si="5"/>
        <v>15874268741</v>
      </c>
      <c r="AH16" s="132" t="s">
        <v>1391</v>
      </c>
      <c r="AI16" s="129">
        <v>334475158</v>
      </c>
      <c r="AJ16" s="129">
        <f t="shared" si="6"/>
        <v>2928227456</v>
      </c>
      <c r="AL16" s="132" t="s">
        <v>1340</v>
      </c>
      <c r="AM16" s="134">
        <v>406628026</v>
      </c>
      <c r="AN16" s="129">
        <f t="shared" si="21"/>
        <v>3715315749</v>
      </c>
      <c r="AP16" s="96" t="s">
        <v>1288</v>
      </c>
      <c r="AQ16" s="97">
        <v>290050055</v>
      </c>
      <c r="AR16" s="97">
        <f t="shared" si="7"/>
        <v>1633161975</v>
      </c>
      <c r="AT16" s="30" t="s">
        <v>1236</v>
      </c>
      <c r="AU16" s="30">
        <v>496433184</v>
      </c>
      <c r="AV16" s="30">
        <f t="shared" si="8"/>
        <v>1984846254</v>
      </c>
      <c r="AX16" s="30" t="s">
        <v>820</v>
      </c>
      <c r="AY16" s="30">
        <v>219379290</v>
      </c>
      <c r="AZ16" s="30">
        <f t="shared" si="9"/>
        <v>1809183552</v>
      </c>
      <c r="BB16" s="30" t="s">
        <v>842</v>
      </c>
      <c r="BC16" s="30">
        <v>330060741</v>
      </c>
      <c r="BD16" s="30">
        <f t="shared" si="10"/>
        <v>2621289306</v>
      </c>
      <c r="BF16" s="30" t="s">
        <v>893</v>
      </c>
      <c r="BG16" s="9">
        <v>294660510</v>
      </c>
      <c r="BH16" s="9">
        <f t="shared" si="11"/>
        <v>2280889485</v>
      </c>
      <c r="BJ16" s="30" t="s">
        <v>943</v>
      </c>
      <c r="BK16" s="9">
        <v>240985109</v>
      </c>
      <c r="BL16" s="9">
        <f t="shared" si="12"/>
        <v>1747884007</v>
      </c>
      <c r="BN16" s="30" t="s">
        <v>994</v>
      </c>
      <c r="BO16" s="9">
        <v>293866413</v>
      </c>
      <c r="BP16" s="9">
        <f t="shared" si="13"/>
        <v>2393730805</v>
      </c>
      <c r="BR16" s="63" t="s">
        <v>1042</v>
      </c>
      <c r="BS16" s="39">
        <v>368238404</v>
      </c>
      <c r="BT16" s="39">
        <f t="shared" si="14"/>
        <v>2472409221</v>
      </c>
      <c r="BV16" s="62" t="s">
        <v>1092</v>
      </c>
      <c r="BW16" s="30">
        <v>217967126</v>
      </c>
      <c r="BX16" s="30">
        <f t="shared" si="15"/>
        <v>1491591652</v>
      </c>
      <c r="BZ16" s="5" t="s">
        <v>1143</v>
      </c>
      <c r="CA16" s="30">
        <v>209584764</v>
      </c>
      <c r="CB16" s="30">
        <f t="shared" si="16"/>
        <v>1410356169</v>
      </c>
      <c r="CD16" s="5" t="s">
        <v>664</v>
      </c>
      <c r="CE16" s="30">
        <v>32579717</v>
      </c>
      <c r="CF16" s="30">
        <f t="shared" si="17"/>
        <v>224208702</v>
      </c>
      <c r="CG16" s="8">
        <v>2.9653</v>
      </c>
      <c r="CI16" s="5" t="s">
        <v>414</v>
      </c>
      <c r="CJ16" s="6">
        <v>54166264</v>
      </c>
      <c r="CK16" s="6">
        <f t="shared" si="18"/>
        <v>339800368</v>
      </c>
      <c r="CL16" s="9">
        <v>29012999.999999996</v>
      </c>
      <c r="CM16" s="8">
        <v>2.8663</v>
      </c>
      <c r="CO16" s="5" t="s">
        <v>162</v>
      </c>
      <c r="CP16" s="6">
        <v>25117690</v>
      </c>
      <c r="CQ16" s="6">
        <f t="shared" si="19"/>
        <v>246604747</v>
      </c>
      <c r="CR16" s="9">
        <v>-7640000</v>
      </c>
      <c r="CS16" s="10">
        <v>3.3533</v>
      </c>
      <c r="CT16" s="23"/>
      <c r="CU16" s="5" t="s">
        <v>13</v>
      </c>
      <c r="CV16" s="6">
        <v>24018441.65</v>
      </c>
      <c r="CW16" s="6">
        <f t="shared" si="20"/>
        <v>203262865.25</v>
      </c>
      <c r="CX16" s="9">
        <v>34000000</v>
      </c>
      <c r="CY16" s="8">
        <v>3.5942</v>
      </c>
    </row>
    <row r="17" spans="1:103" ht="16.5" thickBot="1">
      <c r="A17" s="158"/>
      <c r="B17" s="196"/>
      <c r="C17" s="237"/>
      <c r="E17" s="158" t="s">
        <v>1496</v>
      </c>
      <c r="F17" s="196">
        <v>8120315975</v>
      </c>
      <c r="G17" s="237">
        <f t="shared" si="0"/>
        <v>33817223376</v>
      </c>
      <c r="I17" s="158" t="s">
        <v>1484</v>
      </c>
      <c r="J17" s="196">
        <v>2441073417</v>
      </c>
      <c r="K17" s="238">
        <f t="shared" si="1"/>
        <v>25670312044</v>
      </c>
      <c r="L17" s="238"/>
      <c r="M17" s="158" t="s">
        <v>1484</v>
      </c>
      <c r="N17" s="196">
        <v>2441073417</v>
      </c>
      <c r="O17" s="238">
        <f t="shared" si="2"/>
        <v>25670312044</v>
      </c>
      <c r="R17" s="158" t="s">
        <v>1472</v>
      </c>
      <c r="S17" s="203">
        <v>1787449659</v>
      </c>
      <c r="T17" s="197">
        <f>+T16+S17</f>
        <v>15133768790</v>
      </c>
      <c r="X17" s="158" t="s">
        <v>1459</v>
      </c>
      <c r="Y17" s="196">
        <v>2093638249</v>
      </c>
      <c r="Z17" s="180">
        <f t="shared" si="4"/>
        <v>17332271227</v>
      </c>
      <c r="AD17" s="179" t="s">
        <v>1448</v>
      </c>
      <c r="AE17" s="180">
        <v>1310629612</v>
      </c>
      <c r="AF17" s="182">
        <f t="shared" si="5"/>
        <v>17184898353</v>
      </c>
      <c r="AH17" s="132" t="s">
        <v>1392</v>
      </c>
      <c r="AI17" s="129">
        <v>222538269</v>
      </c>
      <c r="AJ17" s="129">
        <f t="shared" si="6"/>
        <v>3150765725</v>
      </c>
      <c r="AL17" s="132" t="s">
        <v>1341</v>
      </c>
      <c r="AM17" s="134">
        <v>353189747</v>
      </c>
      <c r="AN17" s="129">
        <f t="shared" si="21"/>
        <v>4068505496</v>
      </c>
      <c r="AP17" s="96" t="s">
        <v>1289</v>
      </c>
      <c r="AQ17" s="97">
        <v>179976450</v>
      </c>
      <c r="AR17" s="97">
        <f t="shared" si="7"/>
        <v>1813138425</v>
      </c>
      <c r="AT17" s="30" t="s">
        <v>1237</v>
      </c>
      <c r="AU17" s="30">
        <v>280159585</v>
      </c>
      <c r="AV17" s="30">
        <f t="shared" si="8"/>
        <v>2265005839</v>
      </c>
      <c r="AX17" s="30" t="s">
        <v>821</v>
      </c>
      <c r="AY17" s="30">
        <v>171285233</v>
      </c>
      <c r="AZ17" s="30">
        <f t="shared" si="9"/>
        <v>1980468785</v>
      </c>
      <c r="BB17" s="30" t="s">
        <v>843</v>
      </c>
      <c r="BC17" s="30">
        <v>229275268</v>
      </c>
      <c r="BD17" s="30">
        <f t="shared" si="10"/>
        <v>2850564574</v>
      </c>
      <c r="BF17" s="30" t="s">
        <v>894</v>
      </c>
      <c r="BG17" s="9">
        <v>366848833</v>
      </c>
      <c r="BH17" s="9">
        <f t="shared" si="11"/>
        <v>2647738318</v>
      </c>
      <c r="BJ17" s="30" t="s">
        <v>944</v>
      </c>
      <c r="BK17" s="9">
        <v>268556520</v>
      </c>
      <c r="BL17" s="9">
        <f t="shared" si="12"/>
        <v>2016440527</v>
      </c>
      <c r="BN17" s="30" t="s">
        <v>995</v>
      </c>
      <c r="BO17" s="9">
        <v>272298310</v>
      </c>
      <c r="BP17" s="9">
        <f t="shared" si="13"/>
        <v>2666029115</v>
      </c>
      <c r="BR17" s="63" t="s">
        <v>1043</v>
      </c>
      <c r="BS17" s="39">
        <v>369751420</v>
      </c>
      <c r="BT17" s="39">
        <f t="shared" si="14"/>
        <v>2842160641</v>
      </c>
      <c r="BV17" s="62" t="s">
        <v>1093</v>
      </c>
      <c r="BW17" s="30">
        <v>127919154</v>
      </c>
      <c r="BX17" s="30">
        <f t="shared" si="15"/>
        <v>1619510806</v>
      </c>
      <c r="BZ17" s="5" t="s">
        <v>1144</v>
      </c>
      <c r="CA17" s="30">
        <v>142572489</v>
      </c>
      <c r="CB17" s="30">
        <f t="shared" si="16"/>
        <v>1552928658</v>
      </c>
      <c r="CD17" s="5" t="s">
        <v>665</v>
      </c>
      <c r="CE17" s="30">
        <v>26963851</v>
      </c>
      <c r="CF17" s="30">
        <f t="shared" si="17"/>
        <v>251172553</v>
      </c>
      <c r="CG17" s="8">
        <v>2.9538</v>
      </c>
      <c r="CI17" s="5" t="s">
        <v>415</v>
      </c>
      <c r="CJ17" s="6">
        <v>53113546</v>
      </c>
      <c r="CK17" s="6">
        <f t="shared" si="18"/>
        <v>392913914</v>
      </c>
      <c r="CL17" s="9">
        <v>29701000</v>
      </c>
      <c r="CM17" s="8">
        <v>2.8567</v>
      </c>
      <c r="CO17" s="5" t="s">
        <v>163</v>
      </c>
      <c r="CP17" s="6">
        <v>32733383</v>
      </c>
      <c r="CQ17" s="6">
        <f t="shared" si="19"/>
        <v>279338130</v>
      </c>
      <c r="CR17" s="9">
        <v>25630000</v>
      </c>
      <c r="CS17" s="10">
        <v>3.345</v>
      </c>
      <c r="CT17" s="23"/>
      <c r="CU17" s="5" t="s">
        <v>14</v>
      </c>
      <c r="CV17" s="6">
        <v>36925703</v>
      </c>
      <c r="CW17" s="6">
        <f t="shared" si="20"/>
        <v>240188568.25</v>
      </c>
      <c r="CX17" s="9">
        <v>41000000</v>
      </c>
      <c r="CY17" s="8">
        <v>3.6083</v>
      </c>
    </row>
    <row r="18" spans="1:103" ht="16.5" thickBot="1">
      <c r="A18" s="158"/>
      <c r="B18" s="196"/>
      <c r="C18" s="237"/>
      <c r="E18" s="158" t="s">
        <v>1497</v>
      </c>
      <c r="F18" s="196">
        <v>1217329690</v>
      </c>
      <c r="G18" s="237">
        <f t="shared" si="0"/>
        <v>35034553066</v>
      </c>
      <c r="I18" s="158" t="s">
        <v>1485</v>
      </c>
      <c r="J18" s="196">
        <v>2416616587</v>
      </c>
      <c r="K18" s="238">
        <f>+K17+J18</f>
        <v>28086928631</v>
      </c>
      <c r="L18" s="238"/>
      <c r="M18" s="158" t="s">
        <v>1485</v>
      </c>
      <c r="N18" s="196">
        <v>2416616587</v>
      </c>
      <c r="O18" s="238">
        <f>+O17+N18</f>
        <v>28086928631</v>
      </c>
      <c r="R18" s="158" t="s">
        <v>1473</v>
      </c>
      <c r="S18" s="205">
        <v>1715520147</v>
      </c>
      <c r="T18" s="197">
        <f>+T17+S18</f>
        <v>16849288937</v>
      </c>
      <c r="X18" s="158" t="s">
        <v>1460</v>
      </c>
      <c r="Y18" s="196">
        <v>1978222227</v>
      </c>
      <c r="Z18" s="180">
        <f t="shared" si="4"/>
        <v>19310493454</v>
      </c>
      <c r="AD18" s="179" t="s">
        <v>1449</v>
      </c>
      <c r="AE18" s="180">
        <v>1184029259</v>
      </c>
      <c r="AF18" s="182">
        <f t="shared" si="5"/>
        <v>18368927612</v>
      </c>
      <c r="AH18" s="132" t="s">
        <v>1393</v>
      </c>
      <c r="AI18" s="129">
        <v>199098529</v>
      </c>
      <c r="AJ18" s="129">
        <f>SUM(AJ17+AI18)</f>
        <v>3349864254</v>
      </c>
      <c r="AL18" s="132" t="s">
        <v>1342</v>
      </c>
      <c r="AM18" s="134">
        <v>324469272</v>
      </c>
      <c r="AN18" s="129">
        <f>SUM(AN17+AM18)</f>
        <v>4392974768</v>
      </c>
      <c r="AP18" s="96" t="s">
        <v>1290</v>
      </c>
      <c r="AQ18" s="97">
        <v>208872662</v>
      </c>
      <c r="AR18" s="97">
        <f t="shared" si="7"/>
        <v>2022011087</v>
      </c>
      <c r="AT18" s="30" t="s">
        <v>1238</v>
      </c>
      <c r="AU18" s="30">
        <v>695938315</v>
      </c>
      <c r="AV18" s="30">
        <f t="shared" si="8"/>
        <v>2960944154</v>
      </c>
      <c r="AX18" s="30" t="s">
        <v>822</v>
      </c>
      <c r="AY18" s="30">
        <v>337332876</v>
      </c>
      <c r="AZ18" s="30">
        <f>SUM(AZ17+AY18)</f>
        <v>2317801661</v>
      </c>
      <c r="BB18" s="30" t="s">
        <v>844</v>
      </c>
      <c r="BC18" s="30">
        <v>162746562</v>
      </c>
      <c r="BD18" s="30">
        <f t="shared" si="10"/>
        <v>3013311136</v>
      </c>
      <c r="BF18" s="30" t="s">
        <v>895</v>
      </c>
      <c r="BG18" s="9">
        <v>367506957</v>
      </c>
      <c r="BH18" s="9">
        <f t="shared" si="11"/>
        <v>3015245275</v>
      </c>
      <c r="BJ18" s="30" t="s">
        <v>945</v>
      </c>
      <c r="BK18" s="9">
        <v>296368956</v>
      </c>
      <c r="BL18" s="9">
        <f t="shared" si="12"/>
        <v>2312809483</v>
      </c>
      <c r="BN18" s="30" t="s">
        <v>996</v>
      </c>
      <c r="BO18" s="9">
        <v>190679740</v>
      </c>
      <c r="BP18" s="9">
        <f t="shared" si="13"/>
        <v>2856708855</v>
      </c>
      <c r="BR18" s="63" t="s">
        <v>1044</v>
      </c>
      <c r="BS18" s="39">
        <v>410764578</v>
      </c>
      <c r="BT18" s="39">
        <f t="shared" si="14"/>
        <v>3252925219</v>
      </c>
      <c r="BV18" s="62" t="s">
        <v>1094</v>
      </c>
      <c r="BW18" s="30">
        <v>193960220</v>
      </c>
      <c r="BX18" s="30">
        <f t="shared" si="15"/>
        <v>1813471026</v>
      </c>
      <c r="BZ18" s="5" t="s">
        <v>1145</v>
      </c>
      <c r="CA18" s="30">
        <v>135242655</v>
      </c>
      <c r="CB18" s="30">
        <f t="shared" si="16"/>
        <v>1688171313</v>
      </c>
      <c r="CD18" s="5" t="s">
        <v>666</v>
      </c>
      <c r="CE18" s="30">
        <v>60992110</v>
      </c>
      <c r="CF18" s="30">
        <f t="shared" si="17"/>
        <v>312164663</v>
      </c>
      <c r="CG18" s="8">
        <v>2.9375</v>
      </c>
      <c r="CI18" s="5" t="s">
        <v>416</v>
      </c>
      <c r="CJ18" s="6">
        <v>59264835</v>
      </c>
      <c r="CK18" s="6">
        <f t="shared" si="18"/>
        <v>452178749</v>
      </c>
      <c r="CL18" s="9">
        <v>31250000</v>
      </c>
      <c r="CM18" s="8">
        <v>2.8767</v>
      </c>
      <c r="CO18" s="5" t="s">
        <v>164</v>
      </c>
      <c r="CP18" s="6">
        <v>38752808</v>
      </c>
      <c r="CQ18" s="6">
        <f t="shared" si="19"/>
        <v>318090938</v>
      </c>
      <c r="CR18" s="9">
        <v>36450000</v>
      </c>
      <c r="CS18" s="10">
        <v>3.3037</v>
      </c>
      <c r="CT18" s="23"/>
      <c r="CU18" s="5" t="s">
        <v>15</v>
      </c>
      <c r="CV18" s="6">
        <v>41873743.32</v>
      </c>
      <c r="CW18" s="6">
        <f t="shared" si="20"/>
        <v>282062311.57</v>
      </c>
      <c r="CX18" s="9">
        <v>52000000</v>
      </c>
      <c r="CY18" s="8">
        <v>3.6267</v>
      </c>
    </row>
    <row r="19" spans="1:103" ht="16.5" thickBot="1">
      <c r="A19" s="158"/>
      <c r="B19" s="237"/>
      <c r="C19" s="237"/>
      <c r="E19" s="158" t="s">
        <v>1498</v>
      </c>
      <c r="F19" s="237">
        <v>1696978273</v>
      </c>
      <c r="G19" s="237">
        <f t="shared" si="0"/>
        <v>36731531339</v>
      </c>
      <c r="I19" s="158" t="s">
        <v>1486</v>
      </c>
      <c r="J19" s="237">
        <v>2042708037</v>
      </c>
      <c r="K19" s="238">
        <f>+K18+J19</f>
        <v>30129636668</v>
      </c>
      <c r="L19" s="238"/>
      <c r="M19" s="158" t="s">
        <v>1486</v>
      </c>
      <c r="N19" s="237">
        <v>2042708037</v>
      </c>
      <c r="O19" s="238">
        <f>+O18+N19</f>
        <v>30129636668</v>
      </c>
      <c r="R19" s="158" t="s">
        <v>1474</v>
      </c>
      <c r="S19" s="198">
        <v>1734293026</v>
      </c>
      <c r="T19" s="197">
        <f>+T18+S19</f>
        <v>18583581963</v>
      </c>
      <c r="X19" s="158" t="s">
        <v>1462</v>
      </c>
      <c r="Y19" s="196">
        <v>2185621550</v>
      </c>
      <c r="Z19" s="180">
        <f t="shared" si="4"/>
        <v>21496115004</v>
      </c>
      <c r="AD19" s="179" t="s">
        <v>1450</v>
      </c>
      <c r="AE19" s="180">
        <v>810022905</v>
      </c>
      <c r="AF19" s="182">
        <f t="shared" si="5"/>
        <v>19178950517</v>
      </c>
      <c r="AH19" s="132" t="s">
        <v>1394</v>
      </c>
      <c r="AI19" s="129">
        <v>396774472</v>
      </c>
      <c r="AJ19" s="129">
        <f>SUM(AJ18+AI19)</f>
        <v>3746638726</v>
      </c>
      <c r="AL19" s="132" t="s">
        <v>1343</v>
      </c>
      <c r="AM19" s="134">
        <v>486349054</v>
      </c>
      <c r="AN19" s="129">
        <f t="shared" si="21"/>
        <v>4879323822</v>
      </c>
      <c r="AP19" s="96" t="s">
        <v>1291</v>
      </c>
      <c r="AQ19" s="97">
        <v>315629308</v>
      </c>
      <c r="AR19" s="97">
        <f t="shared" si="7"/>
        <v>2337640395</v>
      </c>
      <c r="AT19" s="30" t="s">
        <v>1239</v>
      </c>
      <c r="AU19" s="30">
        <v>242202933</v>
      </c>
      <c r="AV19" s="30">
        <f t="shared" si="8"/>
        <v>3203147087</v>
      </c>
      <c r="AX19" s="30" t="s">
        <v>823</v>
      </c>
      <c r="AY19" s="30">
        <v>322158894</v>
      </c>
      <c r="AZ19" s="30">
        <f>SUM(AZ18+AY19)</f>
        <v>2639960555</v>
      </c>
      <c r="BB19" s="30" t="s">
        <v>845</v>
      </c>
      <c r="BC19" s="30">
        <v>385894105</v>
      </c>
      <c r="BD19" s="30">
        <f t="shared" si="10"/>
        <v>3399205241</v>
      </c>
      <c r="BF19" s="30" t="s">
        <v>896</v>
      </c>
      <c r="BG19" s="9">
        <v>248961727</v>
      </c>
      <c r="BH19" s="9">
        <f t="shared" si="11"/>
        <v>3264207002</v>
      </c>
      <c r="BJ19" s="30" t="s">
        <v>946</v>
      </c>
      <c r="BK19" s="9">
        <v>214425554</v>
      </c>
      <c r="BL19" s="9">
        <f t="shared" si="12"/>
        <v>2527235037</v>
      </c>
      <c r="BN19" s="30" t="s">
        <v>997</v>
      </c>
      <c r="BO19" s="9">
        <v>220001107</v>
      </c>
      <c r="BP19" s="9">
        <f t="shared" si="13"/>
        <v>3076709962</v>
      </c>
      <c r="BR19" s="63" t="s">
        <v>1045</v>
      </c>
      <c r="BS19" s="39">
        <v>321825984</v>
      </c>
      <c r="BT19" s="39">
        <f t="shared" si="14"/>
        <v>3574751203</v>
      </c>
      <c r="BV19" s="62" t="s">
        <v>1095</v>
      </c>
      <c r="BW19" s="30">
        <v>153486010</v>
      </c>
      <c r="BX19" s="30">
        <f t="shared" si="15"/>
        <v>1966957036</v>
      </c>
      <c r="BZ19" s="5" t="s">
        <v>1146</v>
      </c>
      <c r="CA19" s="30">
        <v>214607445</v>
      </c>
      <c r="CB19" s="30">
        <f t="shared" si="16"/>
        <v>1902778758</v>
      </c>
      <c r="CD19" s="5" t="s">
        <v>667</v>
      </c>
      <c r="CE19" s="30">
        <v>40276890</v>
      </c>
      <c r="CF19" s="30">
        <f t="shared" si="17"/>
        <v>352441553</v>
      </c>
      <c r="CG19" s="8">
        <v>2.9388</v>
      </c>
      <c r="CI19" s="5" t="s">
        <v>417</v>
      </c>
      <c r="CJ19" s="6">
        <v>76673803</v>
      </c>
      <c r="CK19" s="6">
        <f t="shared" si="18"/>
        <v>528852552</v>
      </c>
      <c r="CL19" s="9">
        <v>28908000</v>
      </c>
      <c r="CM19" s="8">
        <v>2.871</v>
      </c>
      <c r="CO19" s="5" t="s">
        <v>165</v>
      </c>
      <c r="CP19" s="6">
        <v>38555412</v>
      </c>
      <c r="CQ19" s="6">
        <f t="shared" si="19"/>
        <v>356646350</v>
      </c>
      <c r="CR19" s="9">
        <v>34180000</v>
      </c>
      <c r="CS19" s="10">
        <v>3.2275</v>
      </c>
      <c r="CT19" s="23"/>
      <c r="CU19" s="5" t="s">
        <v>16</v>
      </c>
      <c r="CV19" s="6">
        <v>37615095.7</v>
      </c>
      <c r="CW19" s="6">
        <f t="shared" si="20"/>
        <v>319677407.27</v>
      </c>
      <c r="CX19" s="9">
        <v>51000000</v>
      </c>
      <c r="CY19" s="8">
        <v>3.6367</v>
      </c>
    </row>
    <row r="20" spans="1:103" ht="15.75">
      <c r="A20" s="158"/>
      <c r="B20" s="237"/>
      <c r="C20" s="237"/>
      <c r="E20" s="158" t="s">
        <v>1499</v>
      </c>
      <c r="F20" s="237">
        <v>3706639602</v>
      </c>
      <c r="G20" s="237">
        <f t="shared" si="0"/>
        <v>40438170941</v>
      </c>
      <c r="I20" s="158" t="s">
        <v>1487</v>
      </c>
      <c r="J20" s="237">
        <v>2678296709</v>
      </c>
      <c r="K20" s="238">
        <f>+K19+J20</f>
        <v>32807933377</v>
      </c>
      <c r="L20" s="238"/>
      <c r="M20" s="158" t="s">
        <v>1487</v>
      </c>
      <c r="N20" s="237">
        <v>2678296709</v>
      </c>
      <c r="O20" s="238">
        <f>+O19+N20</f>
        <v>32807933377</v>
      </c>
      <c r="R20" s="195" t="s">
        <v>1475</v>
      </c>
      <c r="S20" s="255">
        <v>1690807530</v>
      </c>
      <c r="T20" s="197">
        <f>+T19+S20</f>
        <v>20274389493</v>
      </c>
      <c r="X20" s="158" t="s">
        <v>1463</v>
      </c>
      <c r="Y20" s="196">
        <v>2223417496</v>
      </c>
      <c r="Z20" s="196">
        <f t="shared" si="4"/>
        <v>23719532500</v>
      </c>
      <c r="AD20" s="179" t="s">
        <v>1451</v>
      </c>
      <c r="AE20" s="180">
        <v>1040514400</v>
      </c>
      <c r="AF20" s="182">
        <f t="shared" si="5"/>
        <v>20219464917</v>
      </c>
      <c r="AH20" s="132" t="s">
        <v>1396</v>
      </c>
      <c r="AI20" s="129">
        <v>377134275</v>
      </c>
      <c r="AJ20" s="129">
        <f>SUM(AJ19+AI20)</f>
        <v>4123773001</v>
      </c>
      <c r="AL20" s="132" t="s">
        <v>1344</v>
      </c>
      <c r="AM20" s="134">
        <v>409352441</v>
      </c>
      <c r="AN20" s="129">
        <f t="shared" si="21"/>
        <v>5288676263</v>
      </c>
      <c r="AP20" s="96" t="s">
        <v>1292</v>
      </c>
      <c r="AQ20" s="97">
        <v>238095082</v>
      </c>
      <c r="AR20" s="97">
        <f t="shared" si="7"/>
        <v>2575735477</v>
      </c>
      <c r="AT20" s="30" t="s">
        <v>1240</v>
      </c>
      <c r="AU20" s="30">
        <v>516280327</v>
      </c>
      <c r="AV20" s="30">
        <f t="shared" si="8"/>
        <v>3719427414</v>
      </c>
      <c r="AX20" s="30" t="s">
        <v>824</v>
      </c>
      <c r="AY20" s="30">
        <v>432168302</v>
      </c>
      <c r="AZ20" s="30">
        <f t="shared" si="9"/>
        <v>3072128857</v>
      </c>
      <c r="BB20" s="30" t="s">
        <v>846</v>
      </c>
      <c r="BC20" s="30">
        <v>437311683</v>
      </c>
      <c r="BD20" s="30">
        <f t="shared" si="10"/>
        <v>3836516924</v>
      </c>
      <c r="BF20" s="30" t="s">
        <v>897</v>
      </c>
      <c r="BG20" s="9">
        <v>473060799</v>
      </c>
      <c r="BH20" s="9">
        <f t="shared" si="11"/>
        <v>3737267801</v>
      </c>
      <c r="BJ20" s="30" t="s">
        <v>947</v>
      </c>
      <c r="BK20" s="9">
        <v>346072350</v>
      </c>
      <c r="BL20" s="9">
        <f t="shared" si="12"/>
        <v>2873307387</v>
      </c>
      <c r="BN20" s="30" t="s">
        <v>998</v>
      </c>
      <c r="BO20" s="9">
        <v>320394606</v>
      </c>
      <c r="BP20" s="9">
        <f t="shared" si="13"/>
        <v>3397104568</v>
      </c>
      <c r="BR20" s="63" t="s">
        <v>1046</v>
      </c>
      <c r="BS20" s="39">
        <v>351406376</v>
      </c>
      <c r="BT20" s="39">
        <f t="shared" si="14"/>
        <v>3926157579</v>
      </c>
      <c r="BV20" s="62" t="s">
        <v>1096</v>
      </c>
      <c r="BW20" s="30">
        <v>242008532</v>
      </c>
      <c r="BX20" s="30">
        <f t="shared" si="15"/>
        <v>2208965568</v>
      </c>
      <c r="BZ20" s="5" t="s">
        <v>1147</v>
      </c>
      <c r="CA20" s="30">
        <v>264811452</v>
      </c>
      <c r="CB20" s="30">
        <f t="shared" si="16"/>
        <v>2167590210</v>
      </c>
      <c r="CD20" s="5" t="s">
        <v>668</v>
      </c>
      <c r="CE20" s="30">
        <v>3200000</v>
      </c>
      <c r="CF20" s="30">
        <f t="shared" si="17"/>
        <v>355641553</v>
      </c>
      <c r="CG20" s="8">
        <v>2.9332</v>
      </c>
      <c r="CI20" s="5" t="s">
        <v>418</v>
      </c>
      <c r="CJ20" s="6">
        <v>49827428</v>
      </c>
      <c r="CK20" s="6">
        <f t="shared" si="18"/>
        <v>578679980</v>
      </c>
      <c r="CL20" s="9">
        <v>30851000</v>
      </c>
      <c r="CM20" s="8">
        <v>2.8722</v>
      </c>
      <c r="CO20" s="5" t="s">
        <v>166</v>
      </c>
      <c r="CP20" s="6">
        <v>35268218</v>
      </c>
      <c r="CQ20" s="6">
        <f t="shared" si="19"/>
        <v>391914568</v>
      </c>
      <c r="CR20" s="9">
        <v>16170000.000000002</v>
      </c>
      <c r="CS20" s="10">
        <v>3.2438</v>
      </c>
      <c r="CT20" s="23"/>
      <c r="CU20" s="5" t="s">
        <v>17</v>
      </c>
      <c r="CV20" s="6">
        <v>43576037.44</v>
      </c>
      <c r="CW20" s="6">
        <f t="shared" si="20"/>
        <v>363253444.71</v>
      </c>
      <c r="CX20" s="9">
        <v>71000000</v>
      </c>
      <c r="CY20" s="8">
        <v>3.63</v>
      </c>
    </row>
    <row r="21" spans="16:100" ht="15.75">
      <c r="P21" s="55"/>
      <c r="Q21" s="55"/>
      <c r="R21" s="55"/>
      <c r="AC21" s="167"/>
      <c r="AE21" s="132" t="s">
        <v>1395</v>
      </c>
      <c r="AF21" s="129">
        <v>266071424</v>
      </c>
      <c r="AG21" s="129">
        <f>SUM(AJ20+AF21)</f>
        <v>4389844425</v>
      </c>
      <c r="AI21" s="132" t="s">
        <v>1345</v>
      </c>
      <c r="AJ21" s="133">
        <v>277862641</v>
      </c>
      <c r="AK21" s="129">
        <f>SUM(AN20+AJ21)</f>
        <v>5566538904</v>
      </c>
      <c r="AM21" s="96" t="s">
        <v>1293</v>
      </c>
      <c r="AN21" s="97">
        <v>247847368</v>
      </c>
      <c r="AO21" s="97">
        <f>SUM(AR20+AN21)</f>
        <v>2823582845</v>
      </c>
      <c r="AQ21" s="30" t="s">
        <v>1241</v>
      </c>
      <c r="AR21" s="30">
        <v>447281683</v>
      </c>
      <c r="AS21" s="30">
        <f>SUM(AV20+AR21)</f>
        <v>4166709097</v>
      </c>
      <c r="AU21" s="30" t="s">
        <v>825</v>
      </c>
      <c r="AV21" s="30">
        <v>467815215</v>
      </c>
      <c r="AW21" s="30">
        <f>SUM(AZ20+AV21)</f>
        <v>3539944072</v>
      </c>
      <c r="AY21" s="30" t="s">
        <v>847</v>
      </c>
      <c r="AZ21" s="30">
        <v>425393627</v>
      </c>
      <c r="BA21" s="30">
        <f>SUM(BD20+AZ21)</f>
        <v>4261910551</v>
      </c>
      <c r="BC21" s="30" t="s">
        <v>898</v>
      </c>
      <c r="BD21" s="9">
        <v>317872182</v>
      </c>
      <c r="BE21" s="9">
        <f>SUM(BH20+BD21)</f>
        <v>4055139983</v>
      </c>
      <c r="BG21" s="30" t="s">
        <v>948</v>
      </c>
      <c r="BH21" s="9">
        <v>244416175</v>
      </c>
      <c r="BI21" s="9">
        <f>SUM(BH21+BL20)</f>
        <v>3117723562</v>
      </c>
      <c r="BK21" s="30" t="s">
        <v>999</v>
      </c>
      <c r="BL21" s="9">
        <v>180838997</v>
      </c>
      <c r="BM21" s="9">
        <f>SUM(BP20+BL21)</f>
        <v>3577943565</v>
      </c>
      <c r="BO21" s="63" t="s">
        <v>1047</v>
      </c>
      <c r="BP21" s="39">
        <v>347622389</v>
      </c>
      <c r="BQ21" s="39">
        <f>+BP21+BT20</f>
        <v>4273779968</v>
      </c>
      <c r="BS21" s="62" t="s">
        <v>1097</v>
      </c>
      <c r="BT21" s="30">
        <v>279984659</v>
      </c>
      <c r="BU21" s="30">
        <f>+BT21+BX20</f>
        <v>2488950227</v>
      </c>
      <c r="BW21" s="5" t="s">
        <v>1148</v>
      </c>
      <c r="BX21" s="30">
        <v>175991904</v>
      </c>
      <c r="BY21" s="30">
        <f>+BX21+CB20</f>
        <v>2343582114</v>
      </c>
      <c r="CA21" s="5" t="s">
        <v>669</v>
      </c>
      <c r="CB21" s="30">
        <v>31197554</v>
      </c>
      <c r="CC21" s="30">
        <f>+CB21+CF20</f>
        <v>386839107</v>
      </c>
      <c r="CD21" s="8">
        <v>2.9375</v>
      </c>
      <c r="CF21" s="5" t="s">
        <v>419</v>
      </c>
      <c r="CG21" s="6">
        <v>11002850</v>
      </c>
      <c r="CH21" s="6">
        <f>+CG21+CK20</f>
        <v>589682830</v>
      </c>
      <c r="CI21" s="9">
        <v>-798000</v>
      </c>
      <c r="CJ21" s="8">
        <v>2.8882</v>
      </c>
      <c r="CL21" s="5" t="s">
        <v>167</v>
      </c>
      <c r="CM21" s="6">
        <v>17957518</v>
      </c>
      <c r="CN21" s="6">
        <f>+CM21+CQ20</f>
        <v>409872086</v>
      </c>
      <c r="CO21" s="9">
        <v>14920000</v>
      </c>
      <c r="CP21" s="10">
        <v>3.244</v>
      </c>
      <c r="CQ21" s="23"/>
      <c r="CR21" s="5" t="s">
        <v>18</v>
      </c>
      <c r="CS21" s="6">
        <v>51638331.7</v>
      </c>
      <c r="CT21" s="6">
        <f>+CW20+CS21</f>
        <v>414891776.40999997</v>
      </c>
      <c r="CU21" s="9">
        <v>83000000</v>
      </c>
      <c r="CV21" s="8">
        <v>3.5325</v>
      </c>
    </row>
    <row r="22" spans="16:100" ht="15.75">
      <c r="P22" s="55"/>
      <c r="Q22" s="55"/>
      <c r="R22" s="55"/>
      <c r="AA22" s="166"/>
      <c r="AB22" s="156"/>
      <c r="AC22" s="167"/>
      <c r="AE22" s="132" t="s">
        <v>1397</v>
      </c>
      <c r="AF22" s="129">
        <v>433327526</v>
      </c>
      <c r="AG22" s="129">
        <f aca="true" t="shared" si="22" ref="AG22:AG61">SUM(AG21+AF22)</f>
        <v>4823171951</v>
      </c>
      <c r="AI22" s="132" t="s">
        <v>1346</v>
      </c>
      <c r="AJ22" s="133">
        <v>334128646</v>
      </c>
      <c r="AK22" s="129">
        <f aca="true" t="shared" si="23" ref="AK22:AK30">SUM(AK21+AJ22)</f>
        <v>5900667550</v>
      </c>
      <c r="AM22" s="96" t="s">
        <v>1294</v>
      </c>
      <c r="AN22" s="97">
        <v>202269805</v>
      </c>
      <c r="AO22" s="97">
        <f aca="true" t="shared" si="24" ref="AO22:AO36">SUM(AO21+AN22)</f>
        <v>3025852650</v>
      </c>
      <c r="AQ22" s="30" t="s">
        <v>1242</v>
      </c>
      <c r="AR22" s="30">
        <v>262757414</v>
      </c>
      <c r="AS22" s="30">
        <f aca="true" t="shared" si="25" ref="AS22:AS48">SUM(AS21+AR22)</f>
        <v>4429466511</v>
      </c>
      <c r="AU22" s="30" t="s">
        <v>826</v>
      </c>
      <c r="AV22" s="30">
        <v>448647375</v>
      </c>
      <c r="AW22" s="30">
        <f aca="true" t="shared" si="26" ref="AW22:AW61">SUM(AW21+AV22)</f>
        <v>3988591447</v>
      </c>
      <c r="AY22" s="30" t="s">
        <v>848</v>
      </c>
      <c r="AZ22" s="30">
        <v>430951086</v>
      </c>
      <c r="BA22" s="30">
        <f aca="true" t="shared" si="27" ref="BA22:BA45">SUM(BA21+AZ22)</f>
        <v>4692861637</v>
      </c>
      <c r="BC22" s="30" t="s">
        <v>899</v>
      </c>
      <c r="BD22" s="9">
        <v>536849702</v>
      </c>
      <c r="BE22" s="9">
        <f aca="true" t="shared" si="28" ref="BE22:BE48">SUM(BE21+BD22)</f>
        <v>4591989685</v>
      </c>
      <c r="BG22" s="30" t="s">
        <v>949</v>
      </c>
      <c r="BH22" s="9">
        <v>209104643</v>
      </c>
      <c r="BI22" s="9">
        <f aca="true" t="shared" si="29" ref="BI22:BI27">SUM(BH22+BI21)</f>
        <v>3326828205</v>
      </c>
      <c r="BK22" s="30" t="s">
        <v>1000</v>
      </c>
      <c r="BL22" s="9">
        <v>257432731</v>
      </c>
      <c r="BM22" s="9">
        <f aca="true" t="shared" si="30" ref="BM22:BM48">SUM(BM21+BL22)</f>
        <v>3835376296</v>
      </c>
      <c r="BO22" s="63" t="s">
        <v>1048</v>
      </c>
      <c r="BP22" s="39">
        <v>234704535</v>
      </c>
      <c r="BQ22" s="39">
        <f aca="true" t="shared" si="31" ref="BQ22:BQ48">+BP22+BQ21</f>
        <v>4508484503</v>
      </c>
      <c r="BS22" s="62" t="s">
        <v>1098</v>
      </c>
      <c r="BT22" s="30">
        <v>321312958</v>
      </c>
      <c r="BU22" s="30">
        <f aca="true" t="shared" si="32" ref="BU22:BU48">+BT22+BU21</f>
        <v>2810263185</v>
      </c>
      <c r="BW22" s="5" t="s">
        <v>1149</v>
      </c>
      <c r="BX22" s="30">
        <v>262595100</v>
      </c>
      <c r="BY22" s="30">
        <f aca="true" t="shared" si="33" ref="BY22:BY48">+BX22+BY21</f>
        <v>2606177214</v>
      </c>
      <c r="CA22" s="5" t="s">
        <v>670</v>
      </c>
      <c r="CB22" s="30">
        <v>56445361</v>
      </c>
      <c r="CC22" s="30">
        <f aca="true" t="shared" si="34" ref="CC22:CC48">+CB22+CC21</f>
        <v>443284468</v>
      </c>
      <c r="CD22" s="8">
        <v>2.9365</v>
      </c>
      <c r="CF22" s="5" t="s">
        <v>420</v>
      </c>
      <c r="CG22" s="6">
        <v>55700892</v>
      </c>
      <c r="CH22" s="6">
        <f aca="true" t="shared" si="35" ref="CH22:CH48">+CG22+CH21</f>
        <v>645383722</v>
      </c>
      <c r="CI22" s="9">
        <v>25713000</v>
      </c>
      <c r="CJ22" s="8">
        <v>2.8858</v>
      </c>
      <c r="CL22" s="5" t="s">
        <v>168</v>
      </c>
      <c r="CM22" s="6">
        <v>13343637</v>
      </c>
      <c r="CN22" s="6">
        <f aca="true" t="shared" si="36" ref="CN22:CN48">+CM22+CN21</f>
        <v>423215723</v>
      </c>
      <c r="CO22" s="9">
        <v>-820000</v>
      </c>
      <c r="CP22" s="10">
        <v>3.1933</v>
      </c>
      <c r="CQ22" s="23"/>
      <c r="CR22" s="5" t="s">
        <v>19</v>
      </c>
      <c r="CS22" s="6">
        <v>37046109.4</v>
      </c>
      <c r="CT22" s="6">
        <f aca="true" t="shared" si="37" ref="CT22:CT48">+CT21+CS22</f>
        <v>451937885.80999994</v>
      </c>
      <c r="CU22" s="9">
        <v>57000000</v>
      </c>
      <c r="CV22" s="8">
        <v>3.4558</v>
      </c>
    </row>
    <row r="23" spans="27:100" ht="15.75">
      <c r="AA23" s="166"/>
      <c r="AB23" s="156"/>
      <c r="AC23" s="167"/>
      <c r="AE23" s="132" t="s">
        <v>1398</v>
      </c>
      <c r="AF23" s="129">
        <v>431534145</v>
      </c>
      <c r="AG23" s="129">
        <f t="shared" si="22"/>
        <v>5254706096</v>
      </c>
      <c r="AI23" s="132" t="s">
        <v>1347</v>
      </c>
      <c r="AJ23" s="133">
        <v>344780804</v>
      </c>
      <c r="AK23" s="129">
        <f t="shared" si="23"/>
        <v>6245448354</v>
      </c>
      <c r="AM23" s="96" t="s">
        <v>1295</v>
      </c>
      <c r="AN23" s="97">
        <v>380839481</v>
      </c>
      <c r="AO23" s="97">
        <f t="shared" si="24"/>
        <v>3406692131</v>
      </c>
      <c r="AQ23" s="30" t="s">
        <v>1243</v>
      </c>
      <c r="AR23" s="30">
        <v>625532699</v>
      </c>
      <c r="AS23" s="30">
        <f t="shared" si="25"/>
        <v>5054999210</v>
      </c>
      <c r="AU23" s="30" t="s">
        <v>827</v>
      </c>
      <c r="AV23" s="30">
        <v>299170329</v>
      </c>
      <c r="AW23" s="30">
        <f>SUM(AW22+AV23)</f>
        <v>4287761776</v>
      </c>
      <c r="AY23" s="30" t="s">
        <v>849</v>
      </c>
      <c r="AZ23" s="30">
        <v>219117989</v>
      </c>
      <c r="BA23" s="30">
        <f t="shared" si="27"/>
        <v>4911979626</v>
      </c>
      <c r="BC23" s="30" t="s">
        <v>900</v>
      </c>
      <c r="BD23" s="9">
        <v>718886076</v>
      </c>
      <c r="BE23" s="9">
        <f t="shared" si="28"/>
        <v>5310875761</v>
      </c>
      <c r="BG23" s="30" t="s">
        <v>950</v>
      </c>
      <c r="BH23" s="9">
        <v>498150835</v>
      </c>
      <c r="BI23" s="9">
        <f t="shared" si="29"/>
        <v>3824979040</v>
      </c>
      <c r="BK23" s="30" t="s">
        <v>1001</v>
      </c>
      <c r="BL23" s="9">
        <v>284048931</v>
      </c>
      <c r="BM23" s="9">
        <f t="shared" si="30"/>
        <v>4119425227</v>
      </c>
      <c r="BO23" s="63" t="s">
        <v>1049</v>
      </c>
      <c r="BP23" s="39">
        <v>269729086</v>
      </c>
      <c r="BQ23" s="39">
        <f t="shared" si="31"/>
        <v>4778213589</v>
      </c>
      <c r="BS23" s="62" t="s">
        <v>1099</v>
      </c>
      <c r="BT23" s="30">
        <v>104343471</v>
      </c>
      <c r="BU23" s="30">
        <f t="shared" si="32"/>
        <v>2914606656</v>
      </c>
      <c r="BW23" s="5" t="s">
        <v>1150</v>
      </c>
      <c r="BX23" s="30">
        <v>245806310</v>
      </c>
      <c r="BY23" s="30">
        <f t="shared" si="33"/>
        <v>2851983524</v>
      </c>
      <c r="CA23" s="5" t="s">
        <v>671</v>
      </c>
      <c r="CB23" s="30">
        <f>25782353+9000000</f>
        <v>34782353</v>
      </c>
      <c r="CC23" s="30">
        <f t="shared" si="34"/>
        <v>478066821</v>
      </c>
      <c r="CD23" s="8">
        <v>2.9443</v>
      </c>
      <c r="CF23" s="5" t="s">
        <v>421</v>
      </c>
      <c r="CG23" s="6">
        <v>38697510</v>
      </c>
      <c r="CH23" s="6">
        <f t="shared" si="35"/>
        <v>684081232</v>
      </c>
      <c r="CI23" s="9">
        <v>25625000</v>
      </c>
      <c r="CJ23" s="8">
        <v>2.8932</v>
      </c>
      <c r="CL23" s="5" t="s">
        <v>169</v>
      </c>
      <c r="CM23" s="6">
        <v>44601590</v>
      </c>
      <c r="CN23" s="6">
        <f t="shared" si="36"/>
        <v>467817313</v>
      </c>
      <c r="CO23" s="9">
        <v>50510000</v>
      </c>
      <c r="CP23" s="10">
        <v>3.1328</v>
      </c>
      <c r="CQ23" s="23"/>
      <c r="CR23" s="5" t="s">
        <v>20</v>
      </c>
      <c r="CS23" s="6">
        <v>41393595.3</v>
      </c>
      <c r="CT23" s="6">
        <f t="shared" si="37"/>
        <v>493331481.10999995</v>
      </c>
      <c r="CU23" s="9">
        <v>66000000</v>
      </c>
      <c r="CV23" s="8">
        <v>3.445</v>
      </c>
    </row>
    <row r="24" spans="27:100" ht="15.75">
      <c r="AA24" s="166"/>
      <c r="AB24" s="156"/>
      <c r="AC24" s="167"/>
      <c r="AE24" s="132" t="s">
        <v>1399</v>
      </c>
      <c r="AF24" s="129">
        <v>377789288</v>
      </c>
      <c r="AG24" s="129">
        <f t="shared" si="22"/>
        <v>5632495384</v>
      </c>
      <c r="AI24" s="132" t="s">
        <v>1348</v>
      </c>
      <c r="AJ24" s="133">
        <v>590523239</v>
      </c>
      <c r="AK24" s="129">
        <f t="shared" si="23"/>
        <v>6835971593</v>
      </c>
      <c r="AM24" s="96" t="s">
        <v>1296</v>
      </c>
      <c r="AN24" s="97">
        <v>507192079</v>
      </c>
      <c r="AO24" s="97">
        <f t="shared" si="24"/>
        <v>3913884210</v>
      </c>
      <c r="AQ24" s="30" t="s">
        <v>1244</v>
      </c>
      <c r="AR24" s="30">
        <v>825439323</v>
      </c>
      <c r="AS24" s="30">
        <f t="shared" si="25"/>
        <v>5880438533</v>
      </c>
      <c r="AU24" s="30" t="s">
        <v>828</v>
      </c>
      <c r="AV24" s="30">
        <v>716406914</v>
      </c>
      <c r="AW24" s="30">
        <f t="shared" si="26"/>
        <v>5004168690</v>
      </c>
      <c r="AY24" s="30" t="s">
        <v>850</v>
      </c>
      <c r="AZ24" s="30">
        <v>652782273</v>
      </c>
      <c r="BA24" s="30">
        <f t="shared" si="27"/>
        <v>5564761899</v>
      </c>
      <c r="BC24" s="30" t="s">
        <v>901</v>
      </c>
      <c r="BD24" s="9">
        <v>745916653</v>
      </c>
      <c r="BE24" s="9">
        <f t="shared" si="28"/>
        <v>6056792414</v>
      </c>
      <c r="BG24" s="30" t="s">
        <v>951</v>
      </c>
      <c r="BH24" s="9">
        <v>553925583</v>
      </c>
      <c r="BI24" s="9">
        <f t="shared" si="29"/>
        <v>4378904623</v>
      </c>
      <c r="BK24" s="30" t="s">
        <v>1002</v>
      </c>
      <c r="BL24" s="9">
        <v>477703616</v>
      </c>
      <c r="BM24" s="9">
        <f t="shared" si="30"/>
        <v>4597128843</v>
      </c>
      <c r="BO24" s="63" t="s">
        <v>1050</v>
      </c>
      <c r="BP24" s="39">
        <v>522638434</v>
      </c>
      <c r="BQ24" s="39">
        <f t="shared" si="31"/>
        <v>5300852023</v>
      </c>
      <c r="BS24" s="62" t="s">
        <v>1100</v>
      </c>
      <c r="BT24" s="30">
        <v>353746555</v>
      </c>
      <c r="BU24" s="30">
        <f t="shared" si="32"/>
        <v>3268353211</v>
      </c>
      <c r="BW24" s="5" t="s">
        <v>1151</v>
      </c>
      <c r="BX24" s="30">
        <v>204659834</v>
      </c>
      <c r="BY24" s="30">
        <f t="shared" si="33"/>
        <v>3056643358</v>
      </c>
      <c r="CA24" s="5" t="s">
        <v>672</v>
      </c>
      <c r="CB24" s="30">
        <v>35461856</v>
      </c>
      <c r="CC24" s="30">
        <f t="shared" si="34"/>
        <v>513528677</v>
      </c>
      <c r="CD24" s="8">
        <v>2.9432</v>
      </c>
      <c r="CF24" s="5" t="s">
        <v>422</v>
      </c>
      <c r="CG24" s="6">
        <v>61744330</v>
      </c>
      <c r="CH24" s="6">
        <f t="shared" si="35"/>
        <v>745825562</v>
      </c>
      <c r="CI24" s="9">
        <v>21303000</v>
      </c>
      <c r="CJ24" s="8">
        <v>2.9112</v>
      </c>
      <c r="CL24" s="5" t="s">
        <v>170</v>
      </c>
      <c r="CM24" s="6">
        <v>19436358</v>
      </c>
      <c r="CN24" s="6">
        <f t="shared" si="36"/>
        <v>487253671</v>
      </c>
      <c r="CO24" s="9">
        <v>12530000</v>
      </c>
      <c r="CP24" s="10">
        <v>3.0633</v>
      </c>
      <c r="CQ24" s="23"/>
      <c r="CR24" s="5" t="s">
        <v>21</v>
      </c>
      <c r="CS24" s="6">
        <v>22256502.38</v>
      </c>
      <c r="CT24" s="6">
        <f t="shared" si="37"/>
        <v>515587983.48999995</v>
      </c>
      <c r="CU24" s="9">
        <v>40000000</v>
      </c>
      <c r="CV24" s="8">
        <v>3.4717</v>
      </c>
    </row>
    <row r="25" spans="27:100" ht="15.75">
      <c r="AA25" s="166"/>
      <c r="AB25" s="156"/>
      <c r="AC25" s="167"/>
      <c r="AE25" s="132" t="s">
        <v>1400</v>
      </c>
      <c r="AF25" s="129">
        <v>412397883</v>
      </c>
      <c r="AG25" s="129">
        <f t="shared" si="22"/>
        <v>6044893267</v>
      </c>
      <c r="AI25" s="132" t="s">
        <v>1349</v>
      </c>
      <c r="AJ25" s="133">
        <v>681173278</v>
      </c>
      <c r="AK25" s="129">
        <f t="shared" si="23"/>
        <v>7517144871</v>
      </c>
      <c r="AM25" s="110" t="s">
        <v>1297</v>
      </c>
      <c r="AN25" s="111">
        <v>589874557</v>
      </c>
      <c r="AO25" s="111">
        <f t="shared" si="24"/>
        <v>4503758767</v>
      </c>
      <c r="AQ25" s="30" t="s">
        <v>1245</v>
      </c>
      <c r="AR25" s="30">
        <v>567531563</v>
      </c>
      <c r="AS25" s="30">
        <f t="shared" si="25"/>
        <v>6447970096</v>
      </c>
      <c r="AU25" s="30" t="s">
        <v>829</v>
      </c>
      <c r="AV25" s="30">
        <v>817376992</v>
      </c>
      <c r="AW25" s="30">
        <f t="shared" si="26"/>
        <v>5821545682</v>
      </c>
      <c r="AY25" s="30" t="s">
        <v>851</v>
      </c>
      <c r="AZ25" s="30">
        <v>679026190</v>
      </c>
      <c r="BA25" s="30">
        <f t="shared" si="27"/>
        <v>6243788089</v>
      </c>
      <c r="BC25" s="30" t="s">
        <v>902</v>
      </c>
      <c r="BD25" s="9">
        <v>410877372</v>
      </c>
      <c r="BE25" s="9">
        <f t="shared" si="28"/>
        <v>6467669786</v>
      </c>
      <c r="BG25" s="30" t="s">
        <v>952</v>
      </c>
      <c r="BH25" s="9">
        <v>500110851</v>
      </c>
      <c r="BI25" s="9">
        <f t="shared" si="29"/>
        <v>4879015474</v>
      </c>
      <c r="BK25" s="30" t="s">
        <v>1003</v>
      </c>
      <c r="BL25" s="9">
        <v>531036882</v>
      </c>
      <c r="BM25" s="9">
        <f t="shared" si="30"/>
        <v>5128165725</v>
      </c>
      <c r="BO25" s="63" t="s">
        <v>1051</v>
      </c>
      <c r="BP25" s="39">
        <v>463534012</v>
      </c>
      <c r="BQ25" s="39">
        <f t="shared" si="31"/>
        <v>5764386035</v>
      </c>
      <c r="BS25" s="62" t="s">
        <v>1101</v>
      </c>
      <c r="BT25" s="30">
        <v>473212123</v>
      </c>
      <c r="BU25" s="30">
        <f t="shared" si="32"/>
        <v>3741565334</v>
      </c>
      <c r="BW25" s="5" t="s">
        <v>1152</v>
      </c>
      <c r="BX25" s="30">
        <v>322514077</v>
      </c>
      <c r="BY25" s="30">
        <f t="shared" si="33"/>
        <v>3379157435</v>
      </c>
      <c r="CA25" s="5" t="s">
        <v>673</v>
      </c>
      <c r="CB25" s="30">
        <v>35893200</v>
      </c>
      <c r="CC25" s="30">
        <f t="shared" si="34"/>
        <v>549421877</v>
      </c>
      <c r="CD25" s="8">
        <v>2.9392</v>
      </c>
      <c r="CF25" s="5" t="s">
        <v>423</v>
      </c>
      <c r="CG25" s="6">
        <v>44043326</v>
      </c>
      <c r="CH25" s="6">
        <f t="shared" si="35"/>
        <v>789868888</v>
      </c>
      <c r="CI25" s="9">
        <v>28390000</v>
      </c>
      <c r="CJ25" s="8">
        <v>2.8952</v>
      </c>
      <c r="CL25" s="5" t="s">
        <v>171</v>
      </c>
      <c r="CM25" s="6">
        <v>22767749</v>
      </c>
      <c r="CN25" s="6">
        <f t="shared" si="36"/>
        <v>510021420</v>
      </c>
      <c r="CO25" s="9">
        <v>10000000</v>
      </c>
      <c r="CP25" s="10">
        <v>3.12</v>
      </c>
      <c r="CQ25" s="23"/>
      <c r="CR25" s="5" t="s">
        <v>22</v>
      </c>
      <c r="CS25" s="6">
        <v>38174214.56999999</v>
      </c>
      <c r="CT25" s="6">
        <f t="shared" si="37"/>
        <v>553762198.06</v>
      </c>
      <c r="CU25" s="9">
        <v>39000000</v>
      </c>
      <c r="CV25" s="8">
        <v>3.5043</v>
      </c>
    </row>
    <row r="26" spans="27:100" ht="15.75">
      <c r="AA26" s="166"/>
      <c r="AB26" s="156"/>
      <c r="AC26" s="167"/>
      <c r="AE26" s="132" t="s">
        <v>1401</v>
      </c>
      <c r="AF26" s="129">
        <v>599597544</v>
      </c>
      <c r="AG26" s="129">
        <f t="shared" si="22"/>
        <v>6644490811</v>
      </c>
      <c r="AI26" s="132" t="s">
        <v>1350</v>
      </c>
      <c r="AJ26" s="133">
        <v>478960637</v>
      </c>
      <c r="AK26" s="129">
        <f t="shared" si="23"/>
        <v>7996105508</v>
      </c>
      <c r="AM26" s="110" t="s">
        <v>1298</v>
      </c>
      <c r="AN26" s="111">
        <v>548262328</v>
      </c>
      <c r="AO26" s="111">
        <f t="shared" si="24"/>
        <v>5052021095</v>
      </c>
      <c r="AQ26" s="30" t="s">
        <v>1246</v>
      </c>
      <c r="AR26" s="30">
        <v>900481862</v>
      </c>
      <c r="AS26" s="30">
        <f t="shared" si="25"/>
        <v>7348451958</v>
      </c>
      <c r="AU26" s="30" t="s">
        <v>830</v>
      </c>
      <c r="AV26" s="30">
        <v>883249087</v>
      </c>
      <c r="AW26" s="30">
        <f t="shared" si="26"/>
        <v>6704794769</v>
      </c>
      <c r="AY26" s="30" t="s">
        <v>852</v>
      </c>
      <c r="AZ26" s="30">
        <v>800038757</v>
      </c>
      <c r="BA26" s="30">
        <f t="shared" si="27"/>
        <v>7043826846</v>
      </c>
      <c r="BC26" s="30" t="s">
        <v>903</v>
      </c>
      <c r="BD26" s="9">
        <v>646024661</v>
      </c>
      <c r="BE26" s="9">
        <f t="shared" si="28"/>
        <v>7113694447</v>
      </c>
      <c r="BG26" s="30" t="s">
        <v>953</v>
      </c>
      <c r="BH26" s="9">
        <v>710255298</v>
      </c>
      <c r="BI26" s="9">
        <f t="shared" si="29"/>
        <v>5589270772</v>
      </c>
      <c r="BK26" s="30" t="s">
        <v>1004</v>
      </c>
      <c r="BL26" s="9">
        <v>374604269</v>
      </c>
      <c r="BM26" s="9">
        <f t="shared" si="30"/>
        <v>5502769994</v>
      </c>
      <c r="BO26" s="63" t="s">
        <v>1052</v>
      </c>
      <c r="BP26" s="39">
        <v>675202728</v>
      </c>
      <c r="BQ26" s="39">
        <f t="shared" si="31"/>
        <v>6439588763</v>
      </c>
      <c r="BS26" s="62" t="s">
        <v>1102</v>
      </c>
      <c r="BT26" s="30">
        <v>447968887</v>
      </c>
      <c r="BU26" s="30">
        <f t="shared" si="32"/>
        <v>4189534221</v>
      </c>
      <c r="BW26" s="5" t="s">
        <v>1187</v>
      </c>
      <c r="BX26" s="30">
        <v>417912873</v>
      </c>
      <c r="BY26" s="30">
        <f t="shared" si="33"/>
        <v>3797070308</v>
      </c>
      <c r="CA26" s="5" t="s">
        <v>674</v>
      </c>
      <c r="CB26" s="30">
        <v>39802375</v>
      </c>
      <c r="CC26" s="30">
        <f t="shared" si="34"/>
        <v>589224252</v>
      </c>
      <c r="CD26" s="8">
        <v>2.9258</v>
      </c>
      <c r="CF26" s="5" t="s">
        <v>424</v>
      </c>
      <c r="CG26" s="6">
        <v>32541235</v>
      </c>
      <c r="CH26" s="6">
        <f t="shared" si="35"/>
        <v>822410123</v>
      </c>
      <c r="CI26" s="9">
        <v>18719000</v>
      </c>
      <c r="CJ26" s="8">
        <v>2.909</v>
      </c>
      <c r="CL26" s="5" t="s">
        <v>172</v>
      </c>
      <c r="CM26" s="6">
        <v>18548900</v>
      </c>
      <c r="CN26" s="6">
        <f t="shared" si="36"/>
        <v>528570320</v>
      </c>
      <c r="CO26" s="9">
        <v>18700000</v>
      </c>
      <c r="CP26" s="10">
        <v>3.1733</v>
      </c>
      <c r="CQ26" s="23"/>
      <c r="CR26" s="5" t="s">
        <v>23</v>
      </c>
      <c r="CS26" s="6">
        <v>32269004.810000002</v>
      </c>
      <c r="CT26" s="6">
        <f t="shared" si="37"/>
        <v>586031202.8699999</v>
      </c>
      <c r="CU26" s="9">
        <v>64000000</v>
      </c>
      <c r="CV26" s="8">
        <v>3.5078</v>
      </c>
    </row>
    <row r="27" spans="27:100" ht="15.75">
      <c r="AA27" s="166"/>
      <c r="AB27" s="156"/>
      <c r="AC27" s="167"/>
      <c r="AE27" s="132" t="s">
        <v>1402</v>
      </c>
      <c r="AF27" s="129">
        <v>552650223</v>
      </c>
      <c r="AG27" s="129">
        <f t="shared" si="22"/>
        <v>7197141034</v>
      </c>
      <c r="AI27" s="132" t="s">
        <v>1351</v>
      </c>
      <c r="AJ27" s="133">
        <v>455079581</v>
      </c>
      <c r="AK27" s="129">
        <f>SUM(AK26+AJ27)</f>
        <v>8451185089</v>
      </c>
      <c r="AM27" s="110" t="s">
        <v>1299</v>
      </c>
      <c r="AN27" s="111">
        <v>581046028</v>
      </c>
      <c r="AO27" s="111">
        <f t="shared" si="24"/>
        <v>5633067123</v>
      </c>
      <c r="AQ27" s="30" t="s">
        <v>1247</v>
      </c>
      <c r="AR27" s="30">
        <v>456799481</v>
      </c>
      <c r="AS27" s="30">
        <f t="shared" si="25"/>
        <v>7805251439</v>
      </c>
      <c r="AU27" s="30" t="s">
        <v>831</v>
      </c>
      <c r="AV27" s="30">
        <v>633991655</v>
      </c>
      <c r="AW27" s="30">
        <f>SUM(AW26+AV27)</f>
        <v>7338786424</v>
      </c>
      <c r="AY27" s="30" t="s">
        <v>853</v>
      </c>
      <c r="AZ27" s="30">
        <v>383272366</v>
      </c>
      <c r="BA27" s="30">
        <f t="shared" si="27"/>
        <v>7427099212</v>
      </c>
      <c r="BC27" s="30" t="s">
        <v>904</v>
      </c>
      <c r="BD27" s="9">
        <v>660623294</v>
      </c>
      <c r="BE27" s="9">
        <f t="shared" si="28"/>
        <v>7774317741</v>
      </c>
      <c r="BG27" s="30" t="s">
        <v>954</v>
      </c>
      <c r="BH27" s="9">
        <v>590089926</v>
      </c>
      <c r="BI27" s="9">
        <f t="shared" si="29"/>
        <v>6179360698</v>
      </c>
      <c r="BK27" s="30" t="s">
        <v>1005</v>
      </c>
      <c r="BL27" s="9">
        <v>583066431</v>
      </c>
      <c r="BM27" s="9">
        <f t="shared" si="30"/>
        <v>6085836425</v>
      </c>
      <c r="BO27" s="63" t="s">
        <v>1053</v>
      </c>
      <c r="BP27" s="39">
        <v>612139530</v>
      </c>
      <c r="BQ27" s="39">
        <f t="shared" si="31"/>
        <v>7051728293</v>
      </c>
      <c r="BS27" s="62" t="s">
        <v>1103</v>
      </c>
      <c r="BT27" s="30">
        <v>381268726</v>
      </c>
      <c r="BU27" s="30">
        <f t="shared" si="32"/>
        <v>4570802947</v>
      </c>
      <c r="BW27" s="5" t="s">
        <v>1153</v>
      </c>
      <c r="BX27" s="30">
        <v>262350162</v>
      </c>
      <c r="BY27" s="30">
        <f t="shared" si="33"/>
        <v>4059420470</v>
      </c>
      <c r="CA27" s="5" t="s">
        <v>675</v>
      </c>
      <c r="CB27" s="30">
        <v>38507035</v>
      </c>
      <c r="CC27" s="30">
        <f t="shared" si="34"/>
        <v>627731287</v>
      </c>
      <c r="CD27" s="8">
        <v>2.9233</v>
      </c>
      <c r="CF27" s="5" t="s">
        <v>425</v>
      </c>
      <c r="CG27" s="6">
        <v>46232485</v>
      </c>
      <c r="CH27" s="6">
        <f t="shared" si="35"/>
        <v>868642608</v>
      </c>
      <c r="CI27" s="9">
        <v>20033000.000000004</v>
      </c>
      <c r="CJ27" s="8">
        <v>2.905</v>
      </c>
      <c r="CL27" s="5" t="s">
        <v>173</v>
      </c>
      <c r="CM27" s="6">
        <v>20013195</v>
      </c>
      <c r="CN27" s="6">
        <f t="shared" si="36"/>
        <v>548583515</v>
      </c>
      <c r="CO27" s="9">
        <v>-8770000</v>
      </c>
      <c r="CP27" s="10">
        <v>3.2592</v>
      </c>
      <c r="CQ27" s="23"/>
      <c r="CR27" s="5" t="s">
        <v>24</v>
      </c>
      <c r="CS27" s="6">
        <v>38072255.989999995</v>
      </c>
      <c r="CT27" s="6">
        <f t="shared" si="37"/>
        <v>624103458.8599999</v>
      </c>
      <c r="CU27" s="9">
        <v>54000000</v>
      </c>
      <c r="CV27" s="8">
        <v>3.5362</v>
      </c>
    </row>
    <row r="28" spans="27:100" ht="15.75">
      <c r="AA28" s="166"/>
      <c r="AB28" s="156"/>
      <c r="AC28" s="167"/>
      <c r="AE28" s="132" t="s">
        <v>1403</v>
      </c>
      <c r="AF28" s="129">
        <v>536356399</v>
      </c>
      <c r="AG28" s="129">
        <f t="shared" si="22"/>
        <v>7733497433</v>
      </c>
      <c r="AI28" s="132" t="s">
        <v>1352</v>
      </c>
      <c r="AJ28" s="133">
        <v>674261904</v>
      </c>
      <c r="AK28" s="129">
        <f t="shared" si="23"/>
        <v>9125446993</v>
      </c>
      <c r="AM28" s="96" t="s">
        <v>1300</v>
      </c>
      <c r="AN28" s="97">
        <v>584864876</v>
      </c>
      <c r="AO28" s="97">
        <f t="shared" si="24"/>
        <v>6217931999</v>
      </c>
      <c r="AQ28" s="30" t="s">
        <v>1248</v>
      </c>
      <c r="AR28" s="30">
        <v>966866397</v>
      </c>
      <c r="AS28" s="30">
        <f t="shared" si="25"/>
        <v>8772117836</v>
      </c>
      <c r="AU28" s="30" t="s">
        <v>832</v>
      </c>
      <c r="AV28" s="30">
        <v>726337789</v>
      </c>
      <c r="AW28" s="30">
        <f t="shared" si="26"/>
        <v>8065124213</v>
      </c>
      <c r="AY28" s="30" t="s">
        <v>854</v>
      </c>
      <c r="AZ28" s="30">
        <v>663138964</v>
      </c>
      <c r="BA28" s="30">
        <f t="shared" si="27"/>
        <v>8090238176</v>
      </c>
      <c r="BC28" s="30" t="s">
        <v>905</v>
      </c>
      <c r="BD28" s="9">
        <v>751805076</v>
      </c>
      <c r="BE28" s="9">
        <f t="shared" si="28"/>
        <v>8526122817</v>
      </c>
      <c r="BG28" s="30" t="s">
        <v>955</v>
      </c>
      <c r="BH28" s="9">
        <v>461418276</v>
      </c>
      <c r="BI28" s="9">
        <f aca="true" t="shared" si="38" ref="BI28:BI61">SUM(BH28+BI27)</f>
        <v>6640778974</v>
      </c>
      <c r="BK28" s="30" t="s">
        <v>1006</v>
      </c>
      <c r="BL28" s="9">
        <v>643064483</v>
      </c>
      <c r="BM28" s="9">
        <f t="shared" si="30"/>
        <v>6728900908</v>
      </c>
      <c r="BO28" s="63" t="s">
        <v>1054</v>
      </c>
      <c r="BP28" s="39">
        <v>701990484</v>
      </c>
      <c r="BQ28" s="39">
        <f t="shared" si="31"/>
        <v>7753718777</v>
      </c>
      <c r="BS28" s="62" t="s">
        <v>1104</v>
      </c>
      <c r="BT28" s="30">
        <v>437325205</v>
      </c>
      <c r="BU28" s="30">
        <f t="shared" si="32"/>
        <v>5008128152</v>
      </c>
      <c r="BW28" s="5" t="s">
        <v>1154</v>
      </c>
      <c r="BX28" s="30">
        <v>354940094</v>
      </c>
      <c r="BY28" s="30">
        <f t="shared" si="33"/>
        <v>4414360564</v>
      </c>
      <c r="CA28" s="5" t="s">
        <v>676</v>
      </c>
      <c r="CB28" s="30">
        <v>44420696</v>
      </c>
      <c r="CC28" s="30">
        <f t="shared" si="34"/>
        <v>672151983</v>
      </c>
      <c r="CD28" s="8">
        <v>2.9258</v>
      </c>
      <c r="CF28" s="5" t="s">
        <v>426</v>
      </c>
      <c r="CG28" s="6">
        <v>47682088</v>
      </c>
      <c r="CH28" s="6">
        <f t="shared" si="35"/>
        <v>916324696</v>
      </c>
      <c r="CI28" s="9">
        <v>20711306.78</v>
      </c>
      <c r="CJ28" s="8">
        <v>2.9175</v>
      </c>
      <c r="CL28" s="5" t="s">
        <v>174</v>
      </c>
      <c r="CM28" s="6">
        <v>38604640</v>
      </c>
      <c r="CN28" s="6">
        <f t="shared" si="36"/>
        <v>587188155</v>
      </c>
      <c r="CO28" s="9">
        <v>3240000</v>
      </c>
      <c r="CP28" s="10">
        <v>3.3433</v>
      </c>
      <c r="CQ28" s="23"/>
      <c r="CR28" s="5" t="s">
        <v>25</v>
      </c>
      <c r="CS28" s="6">
        <v>25093948.47</v>
      </c>
      <c r="CT28" s="6">
        <f t="shared" si="37"/>
        <v>649197407.3299999</v>
      </c>
      <c r="CU28" s="9">
        <v>49000000</v>
      </c>
      <c r="CV28" s="8">
        <v>3.5833</v>
      </c>
    </row>
    <row r="29" spans="27:100" ht="15.75">
      <c r="AA29" s="166"/>
      <c r="AB29" s="156"/>
      <c r="AC29" s="167"/>
      <c r="AE29" s="132" t="s">
        <v>1404</v>
      </c>
      <c r="AF29" s="129">
        <v>605966685</v>
      </c>
      <c r="AG29" s="129">
        <f t="shared" si="22"/>
        <v>8339464118</v>
      </c>
      <c r="AI29" s="132" t="s">
        <v>1353</v>
      </c>
      <c r="AJ29" s="133">
        <v>821259242</v>
      </c>
      <c r="AK29" s="129">
        <f t="shared" si="23"/>
        <v>9946706235</v>
      </c>
      <c r="AM29" s="96" t="s">
        <v>1301</v>
      </c>
      <c r="AN29" s="97">
        <v>746505820</v>
      </c>
      <c r="AO29" s="97">
        <f t="shared" si="24"/>
        <v>6964437819</v>
      </c>
      <c r="AQ29" s="30" t="s">
        <v>1249</v>
      </c>
      <c r="AR29" s="30">
        <v>670493128</v>
      </c>
      <c r="AS29" s="30">
        <f t="shared" si="25"/>
        <v>9442610964</v>
      </c>
      <c r="AU29" s="30" t="s">
        <v>833</v>
      </c>
      <c r="AV29" s="30">
        <v>785377628</v>
      </c>
      <c r="AW29" s="30">
        <f t="shared" si="26"/>
        <v>8850501841</v>
      </c>
      <c r="AY29" s="30" t="s">
        <v>855</v>
      </c>
      <c r="AZ29" s="30">
        <v>620664302</v>
      </c>
      <c r="BA29" s="30">
        <f t="shared" si="27"/>
        <v>8710902478</v>
      </c>
      <c r="BC29" s="30" t="s">
        <v>906</v>
      </c>
      <c r="BD29" s="9">
        <v>717533870</v>
      </c>
      <c r="BE29" s="9">
        <f t="shared" si="28"/>
        <v>9243656687</v>
      </c>
      <c r="BG29" s="30" t="s">
        <v>956</v>
      </c>
      <c r="BH29" s="9">
        <v>776108959</v>
      </c>
      <c r="BI29" s="9">
        <f t="shared" si="38"/>
        <v>7416887933</v>
      </c>
      <c r="BK29" s="30" t="s">
        <v>1007</v>
      </c>
      <c r="BL29" s="9">
        <v>544054481</v>
      </c>
      <c r="BM29" s="9">
        <f t="shared" si="30"/>
        <v>7272955389</v>
      </c>
      <c r="BO29" s="63" t="s">
        <v>1055</v>
      </c>
      <c r="BP29" s="39">
        <v>568297416</v>
      </c>
      <c r="BQ29" s="39">
        <f t="shared" si="31"/>
        <v>8322016193</v>
      </c>
      <c r="BS29" s="62" t="s">
        <v>1105</v>
      </c>
      <c r="BT29" s="30">
        <v>420248668</v>
      </c>
      <c r="BU29" s="30">
        <f t="shared" si="32"/>
        <v>5428376820</v>
      </c>
      <c r="BW29" s="5" t="s">
        <v>1155</v>
      </c>
      <c r="BX29" s="30">
        <v>368243941</v>
      </c>
      <c r="BY29" s="30">
        <f t="shared" si="33"/>
        <v>4782604505</v>
      </c>
      <c r="CA29" s="5" t="s">
        <v>677</v>
      </c>
      <c r="CB29" s="30">
        <v>47737100</v>
      </c>
      <c r="CC29" s="30">
        <f t="shared" si="34"/>
        <v>719889083</v>
      </c>
      <c r="CD29" s="8">
        <v>2.926</v>
      </c>
      <c r="CF29" s="5" t="s">
        <v>427</v>
      </c>
      <c r="CG29" s="6">
        <v>47370175</v>
      </c>
      <c r="CH29" s="6">
        <f t="shared" si="35"/>
        <v>963694871</v>
      </c>
      <c r="CI29" s="9">
        <v>21505999.999999996</v>
      </c>
      <c r="CJ29" s="8">
        <v>2.9428</v>
      </c>
      <c r="CL29" s="5" t="s">
        <v>175</v>
      </c>
      <c r="CM29" s="6">
        <v>9167627</v>
      </c>
      <c r="CN29" s="6">
        <f t="shared" si="36"/>
        <v>596355782</v>
      </c>
      <c r="CO29" s="9">
        <v>-440000</v>
      </c>
      <c r="CP29" s="10">
        <v>3.335</v>
      </c>
      <c r="CQ29" s="23"/>
      <c r="CR29" s="5" t="s">
        <v>26</v>
      </c>
      <c r="CS29" s="6">
        <v>35040841</v>
      </c>
      <c r="CT29" s="6">
        <f t="shared" si="37"/>
        <v>684238248.3299999</v>
      </c>
      <c r="CU29" s="9">
        <v>52500000</v>
      </c>
      <c r="CV29" s="8">
        <v>3.636</v>
      </c>
    </row>
    <row r="30" spans="27:100" ht="15.75">
      <c r="AA30" s="166"/>
      <c r="AB30" s="156"/>
      <c r="AC30" s="167"/>
      <c r="AE30" s="132" t="s">
        <v>1405</v>
      </c>
      <c r="AF30" s="129">
        <v>482409720</v>
      </c>
      <c r="AG30" s="129">
        <f t="shared" si="22"/>
        <v>8821873838</v>
      </c>
      <c r="AI30" s="132" t="s">
        <v>1354</v>
      </c>
      <c r="AJ30" s="133">
        <v>773426816</v>
      </c>
      <c r="AK30" s="129">
        <f t="shared" si="23"/>
        <v>10720133051</v>
      </c>
      <c r="AM30" s="96" t="s">
        <v>1303</v>
      </c>
      <c r="AN30" s="97">
        <v>609273184</v>
      </c>
      <c r="AO30" s="97">
        <f t="shared" si="24"/>
        <v>7573711003</v>
      </c>
      <c r="AQ30" s="30" t="s">
        <v>1250</v>
      </c>
      <c r="AR30" s="30">
        <v>726515360</v>
      </c>
      <c r="AS30" s="30">
        <f t="shared" si="25"/>
        <v>10169126324</v>
      </c>
      <c r="AU30" s="30" t="s">
        <v>834</v>
      </c>
      <c r="AV30" s="30">
        <v>740920931</v>
      </c>
      <c r="AW30" s="30">
        <f t="shared" si="26"/>
        <v>9591422772</v>
      </c>
      <c r="AY30" s="30" t="s">
        <v>856</v>
      </c>
      <c r="AZ30" s="30">
        <v>554023567</v>
      </c>
      <c r="BA30" s="30">
        <f t="shared" si="27"/>
        <v>9264926045</v>
      </c>
      <c r="BC30" s="30" t="s">
        <v>907</v>
      </c>
      <c r="BD30" s="9">
        <v>799277018</v>
      </c>
      <c r="BE30" s="9">
        <f t="shared" si="28"/>
        <v>10042933705</v>
      </c>
      <c r="BG30" s="30" t="s">
        <v>957</v>
      </c>
      <c r="BH30" s="9">
        <v>396554881</v>
      </c>
      <c r="BI30" s="9">
        <f t="shared" si="38"/>
        <v>7813442814</v>
      </c>
      <c r="BK30" s="30" t="s">
        <v>1008</v>
      </c>
      <c r="BL30" s="9">
        <v>414651284</v>
      </c>
      <c r="BM30" s="9">
        <f t="shared" si="30"/>
        <v>7687606673</v>
      </c>
      <c r="BO30" s="63" t="s">
        <v>1056</v>
      </c>
      <c r="BP30" s="39">
        <v>405012029</v>
      </c>
      <c r="BQ30" s="39">
        <f t="shared" si="31"/>
        <v>8727028222</v>
      </c>
      <c r="BS30" s="62" t="s">
        <v>1106</v>
      </c>
      <c r="BT30" s="30">
        <v>332523926</v>
      </c>
      <c r="BU30" s="30">
        <f t="shared" si="32"/>
        <v>5760900746</v>
      </c>
      <c r="BW30" s="5" t="s">
        <v>1156</v>
      </c>
      <c r="BX30" s="30">
        <v>302381013</v>
      </c>
      <c r="BY30" s="30">
        <f t="shared" si="33"/>
        <v>5084985518</v>
      </c>
      <c r="CA30" s="5" t="s">
        <v>678</v>
      </c>
      <c r="CB30" s="30">
        <v>45673067</v>
      </c>
      <c r="CC30" s="30">
        <f t="shared" si="34"/>
        <v>765562150</v>
      </c>
      <c r="CD30" s="8">
        <v>2.9253</v>
      </c>
      <c r="CF30" s="5" t="s">
        <v>428</v>
      </c>
      <c r="CG30" s="6">
        <v>42818391</v>
      </c>
      <c r="CH30" s="6">
        <f t="shared" si="35"/>
        <v>1006513262</v>
      </c>
      <c r="CI30" s="9">
        <v>20390000</v>
      </c>
      <c r="CJ30" s="8">
        <v>2.9327</v>
      </c>
      <c r="CL30" s="5" t="s">
        <v>176</v>
      </c>
      <c r="CM30" s="6">
        <v>28763151</v>
      </c>
      <c r="CN30" s="6">
        <f t="shared" si="36"/>
        <v>625118933</v>
      </c>
      <c r="CO30" s="9">
        <v>6580000</v>
      </c>
      <c r="CP30" s="10">
        <v>3.24</v>
      </c>
      <c r="CQ30" s="23"/>
      <c r="CR30" s="5" t="s">
        <v>27</v>
      </c>
      <c r="CS30" s="6">
        <v>36981129</v>
      </c>
      <c r="CT30" s="6">
        <f t="shared" si="37"/>
        <v>721219377.3299999</v>
      </c>
      <c r="CU30" s="9">
        <v>63500000</v>
      </c>
      <c r="CV30" s="8">
        <v>3.7058</v>
      </c>
    </row>
    <row r="31" spans="27:100" ht="15.75">
      <c r="AA31" s="166"/>
      <c r="AB31" s="156"/>
      <c r="AC31" s="167"/>
      <c r="AE31" s="132" t="s">
        <v>1406</v>
      </c>
      <c r="AF31" s="129">
        <v>575001642</v>
      </c>
      <c r="AG31" s="129">
        <f t="shared" si="22"/>
        <v>9396875480</v>
      </c>
      <c r="AI31" s="132" t="s">
        <v>1363</v>
      </c>
      <c r="AJ31" s="133">
        <v>570705996</v>
      </c>
      <c r="AK31" s="129">
        <f aca="true" t="shared" si="39" ref="AK31:AK37">SUM(AK30+AJ31)</f>
        <v>11290839047</v>
      </c>
      <c r="AM31" s="96" t="s">
        <v>1302</v>
      </c>
      <c r="AN31" s="97">
        <v>418144673</v>
      </c>
      <c r="AO31" s="97">
        <f t="shared" si="24"/>
        <v>7991855676</v>
      </c>
      <c r="AQ31" s="30" t="s">
        <v>1251</v>
      </c>
      <c r="AR31" s="30">
        <v>612591332</v>
      </c>
      <c r="AS31" s="30">
        <f t="shared" si="25"/>
        <v>10781717656</v>
      </c>
      <c r="AU31" s="30" t="s">
        <v>835</v>
      </c>
      <c r="AV31" s="30">
        <v>719670174</v>
      </c>
      <c r="AW31" s="30">
        <f>SUM(AW30+AV31)</f>
        <v>10311092946</v>
      </c>
      <c r="AY31" s="30" t="s">
        <v>857</v>
      </c>
      <c r="AZ31" s="30">
        <v>505094989</v>
      </c>
      <c r="BA31" s="30">
        <f t="shared" si="27"/>
        <v>9770021034</v>
      </c>
      <c r="BC31" s="30" t="s">
        <v>908</v>
      </c>
      <c r="BD31" s="9">
        <v>700812466</v>
      </c>
      <c r="BE31" s="9">
        <f t="shared" si="28"/>
        <v>10743746171</v>
      </c>
      <c r="BG31" s="30" t="s">
        <v>958</v>
      </c>
      <c r="BH31" s="9">
        <v>527828591</v>
      </c>
      <c r="BI31" s="9">
        <f>SUM(BH31+BI30)</f>
        <v>8341271405</v>
      </c>
      <c r="BK31" s="30" t="s">
        <v>1009</v>
      </c>
      <c r="BL31" s="9">
        <v>509925845</v>
      </c>
      <c r="BM31" s="9">
        <f t="shared" si="30"/>
        <v>8197532518</v>
      </c>
      <c r="BO31" s="63" t="s">
        <v>1057</v>
      </c>
      <c r="BP31" s="39">
        <v>592873188</v>
      </c>
      <c r="BQ31" s="39">
        <f t="shared" si="31"/>
        <v>9319901410</v>
      </c>
      <c r="BS31" s="62" t="s">
        <v>1107</v>
      </c>
      <c r="BT31" s="30">
        <v>534431574</v>
      </c>
      <c r="BU31" s="30">
        <f t="shared" si="32"/>
        <v>6295332320</v>
      </c>
      <c r="BW31" s="5" t="s">
        <v>1157</v>
      </c>
      <c r="BX31" s="30">
        <v>331737622</v>
      </c>
      <c r="BY31" s="30">
        <f t="shared" si="33"/>
        <v>5416723140</v>
      </c>
      <c r="CA31" s="5" t="s">
        <v>679</v>
      </c>
      <c r="CB31" s="30">
        <v>36567946</v>
      </c>
      <c r="CC31" s="30">
        <f t="shared" si="34"/>
        <v>802130096</v>
      </c>
      <c r="CD31" s="8">
        <v>2.9202</v>
      </c>
      <c r="CF31" s="5" t="s">
        <v>429</v>
      </c>
      <c r="CG31" s="6">
        <v>26793758</v>
      </c>
      <c r="CH31" s="6">
        <f t="shared" si="35"/>
        <v>1033307020</v>
      </c>
      <c r="CI31" s="9">
        <v>14052000.000000002</v>
      </c>
      <c r="CJ31" s="8">
        <v>2.939</v>
      </c>
      <c r="CL31" s="5" t="s">
        <v>177</v>
      </c>
      <c r="CM31" s="6">
        <v>23227872</v>
      </c>
      <c r="CN31" s="6">
        <f t="shared" si="36"/>
        <v>648346805</v>
      </c>
      <c r="CO31" s="9">
        <v>6970000</v>
      </c>
      <c r="CP31" s="10">
        <v>3.1817</v>
      </c>
      <c r="CQ31" s="23"/>
      <c r="CR31" s="5" t="s">
        <v>28</v>
      </c>
      <c r="CS31" s="6">
        <v>43076423.18</v>
      </c>
      <c r="CT31" s="6">
        <f t="shared" si="37"/>
        <v>764295800.5099999</v>
      </c>
      <c r="CU31" s="9">
        <v>72200000</v>
      </c>
      <c r="CV31" s="8">
        <v>3.85</v>
      </c>
    </row>
    <row r="32" spans="27:100" ht="15.75">
      <c r="AA32" s="166"/>
      <c r="AB32" s="156"/>
      <c r="AC32" s="167"/>
      <c r="AE32" s="132" t="s">
        <v>1407</v>
      </c>
      <c r="AF32" s="129">
        <v>598886774</v>
      </c>
      <c r="AG32" s="129">
        <f t="shared" si="22"/>
        <v>9995762254</v>
      </c>
      <c r="AI32" s="132" t="s">
        <v>1355</v>
      </c>
      <c r="AJ32" s="133">
        <v>525840507</v>
      </c>
      <c r="AK32" s="129">
        <f t="shared" si="39"/>
        <v>11816679554</v>
      </c>
      <c r="AM32" s="96" t="s">
        <v>1304</v>
      </c>
      <c r="AN32" s="97">
        <v>573449228</v>
      </c>
      <c r="AO32" s="97">
        <f t="shared" si="24"/>
        <v>8565304904</v>
      </c>
      <c r="AQ32" s="30" t="s">
        <v>1252</v>
      </c>
      <c r="AR32" s="30">
        <v>528807030</v>
      </c>
      <c r="AS32" s="30">
        <f t="shared" si="25"/>
        <v>11310524686</v>
      </c>
      <c r="AU32" s="30" t="s">
        <v>1196</v>
      </c>
      <c r="AV32" s="30">
        <v>607248394</v>
      </c>
      <c r="AW32" s="30">
        <f>SUM(AW31+AV32)</f>
        <v>10918341340</v>
      </c>
      <c r="AY32" s="30" t="s">
        <v>858</v>
      </c>
      <c r="AZ32" s="30">
        <v>519601031</v>
      </c>
      <c r="BA32" s="30">
        <f t="shared" si="27"/>
        <v>10289622065</v>
      </c>
      <c r="BC32" s="30" t="s">
        <v>909</v>
      </c>
      <c r="BD32" s="9">
        <v>838706844</v>
      </c>
      <c r="BE32" s="9">
        <f t="shared" si="28"/>
        <v>11582453015</v>
      </c>
      <c r="BG32" s="30" t="s">
        <v>959</v>
      </c>
      <c r="BH32" s="9">
        <v>572839080</v>
      </c>
      <c r="BI32" s="9">
        <f>SUM(BH32+BI31)</f>
        <v>8914110485</v>
      </c>
      <c r="BK32" s="30" t="s">
        <v>1010</v>
      </c>
      <c r="BL32" s="9">
        <v>460086651</v>
      </c>
      <c r="BM32" s="9">
        <f t="shared" si="30"/>
        <v>8657619169</v>
      </c>
      <c r="BO32" s="63" t="s">
        <v>1058</v>
      </c>
      <c r="BP32" s="39">
        <v>480925660</v>
      </c>
      <c r="BQ32" s="39">
        <f t="shared" si="31"/>
        <v>9800827070</v>
      </c>
      <c r="BS32" s="62" t="s">
        <v>1108</v>
      </c>
      <c r="BT32" s="30">
        <v>439807246</v>
      </c>
      <c r="BU32" s="30">
        <f t="shared" si="32"/>
        <v>6735139566</v>
      </c>
      <c r="BW32" s="5" t="s">
        <v>1158</v>
      </c>
      <c r="BX32" s="30">
        <v>294591383</v>
      </c>
      <c r="BY32" s="30">
        <f t="shared" si="33"/>
        <v>5711314523</v>
      </c>
      <c r="CA32" s="5" t="s">
        <v>680</v>
      </c>
      <c r="CB32" s="30">
        <v>33543438</v>
      </c>
      <c r="CC32" s="30">
        <f t="shared" si="34"/>
        <v>835673534</v>
      </c>
      <c r="CD32" s="8">
        <v>2.9243</v>
      </c>
      <c r="CF32" s="5" t="s">
        <v>430</v>
      </c>
      <c r="CG32" s="6">
        <v>35377034</v>
      </c>
      <c r="CH32" s="6">
        <f t="shared" si="35"/>
        <v>1068684054</v>
      </c>
      <c r="CI32" s="9">
        <v>10135000</v>
      </c>
      <c r="CJ32" s="8">
        <v>2.9252</v>
      </c>
      <c r="CL32" s="5" t="s">
        <v>178</v>
      </c>
      <c r="CM32" s="6">
        <v>14978656</v>
      </c>
      <c r="CN32" s="6">
        <f t="shared" si="36"/>
        <v>663325461</v>
      </c>
      <c r="CO32" s="9">
        <v>10350000</v>
      </c>
      <c r="CP32" s="10">
        <v>3.1983</v>
      </c>
      <c r="CQ32" s="23"/>
      <c r="CR32" s="5" t="s">
        <v>29</v>
      </c>
      <c r="CS32" s="6">
        <v>52515265</v>
      </c>
      <c r="CT32" s="6">
        <f t="shared" si="37"/>
        <v>816811065.5099999</v>
      </c>
      <c r="CU32" s="9">
        <v>93000000</v>
      </c>
      <c r="CV32" s="8">
        <v>3.8675</v>
      </c>
    </row>
    <row r="33" spans="27:100" ht="15.75">
      <c r="AA33" s="166"/>
      <c r="AB33" s="156"/>
      <c r="AC33" s="167"/>
      <c r="AE33" s="178" t="s">
        <v>1408</v>
      </c>
      <c r="AF33" s="154">
        <v>595481936</v>
      </c>
      <c r="AG33" s="129">
        <f t="shared" si="22"/>
        <v>10591244190</v>
      </c>
      <c r="AI33" s="132" t="s">
        <v>1356</v>
      </c>
      <c r="AJ33" s="133">
        <v>434654730</v>
      </c>
      <c r="AK33" s="129">
        <f t="shared" si="39"/>
        <v>12251334284</v>
      </c>
      <c r="AM33" s="96" t="s">
        <v>1305</v>
      </c>
      <c r="AN33" s="97">
        <v>789308066</v>
      </c>
      <c r="AO33" s="97">
        <f t="shared" si="24"/>
        <v>9354612970</v>
      </c>
      <c r="AP33" s="70"/>
      <c r="AQ33" s="30" t="s">
        <v>1253</v>
      </c>
      <c r="AR33" s="30">
        <v>583121583</v>
      </c>
      <c r="AS33" s="30">
        <f t="shared" si="25"/>
        <v>11893646269</v>
      </c>
      <c r="AU33" s="30" t="s">
        <v>1197</v>
      </c>
      <c r="AV33" s="30">
        <v>829187886</v>
      </c>
      <c r="AW33" s="30">
        <f t="shared" si="26"/>
        <v>11747529226</v>
      </c>
      <c r="AY33" s="30" t="s">
        <v>859</v>
      </c>
      <c r="AZ33" s="30">
        <v>440156187</v>
      </c>
      <c r="BA33" s="30">
        <f t="shared" si="27"/>
        <v>10729778252</v>
      </c>
      <c r="BC33" s="30" t="s">
        <v>910</v>
      </c>
      <c r="BD33" s="9">
        <v>767893181</v>
      </c>
      <c r="BE33" s="9">
        <f t="shared" si="28"/>
        <v>12350346196</v>
      </c>
      <c r="BG33" s="30" t="s">
        <v>960</v>
      </c>
      <c r="BH33" s="9">
        <v>701376312</v>
      </c>
      <c r="BI33" s="9">
        <f t="shared" si="38"/>
        <v>9615486797</v>
      </c>
      <c r="BK33" s="30" t="s">
        <v>1011</v>
      </c>
      <c r="BL33" s="9">
        <v>380797214</v>
      </c>
      <c r="BM33" s="9">
        <f t="shared" si="30"/>
        <v>9038416383</v>
      </c>
      <c r="BO33" s="63" t="s">
        <v>1059</v>
      </c>
      <c r="BP33" s="39">
        <v>379542689</v>
      </c>
      <c r="BQ33" s="39">
        <f t="shared" si="31"/>
        <v>10180369759</v>
      </c>
      <c r="BS33" s="62" t="s">
        <v>1109</v>
      </c>
      <c r="BT33" s="36">
        <v>443575787</v>
      </c>
      <c r="BU33" s="30">
        <f t="shared" si="32"/>
        <v>7178715353</v>
      </c>
      <c r="BW33" s="5" t="s">
        <v>1159</v>
      </c>
      <c r="BX33" s="30">
        <v>292309187</v>
      </c>
      <c r="BY33" s="30">
        <f t="shared" si="33"/>
        <v>6003623710</v>
      </c>
      <c r="CA33" s="5" t="s">
        <v>681</v>
      </c>
      <c r="CB33" s="30">
        <v>38641401</v>
      </c>
      <c r="CC33" s="30">
        <f t="shared" si="34"/>
        <v>874314935</v>
      </c>
      <c r="CD33" s="8">
        <v>2.9213</v>
      </c>
      <c r="CF33" s="5" t="s">
        <v>431</v>
      </c>
      <c r="CG33" s="6">
        <v>31765221</v>
      </c>
      <c r="CH33" s="6">
        <f t="shared" si="35"/>
        <v>1100449275</v>
      </c>
      <c r="CI33" s="9">
        <v>15751999.999999996</v>
      </c>
      <c r="CJ33" s="8">
        <v>2.9337</v>
      </c>
      <c r="CL33" s="5" t="s">
        <v>179</v>
      </c>
      <c r="CM33" s="6">
        <v>9877752</v>
      </c>
      <c r="CN33" s="6">
        <f t="shared" si="36"/>
        <v>673203213</v>
      </c>
      <c r="CO33" s="9">
        <v>17200000</v>
      </c>
      <c r="CP33" s="10">
        <v>3.1567</v>
      </c>
      <c r="CQ33" s="23"/>
      <c r="CR33" s="5" t="s">
        <v>30</v>
      </c>
      <c r="CS33" s="6">
        <v>26376412</v>
      </c>
      <c r="CT33" s="6">
        <f t="shared" si="37"/>
        <v>843187477.5099999</v>
      </c>
      <c r="CU33" s="9">
        <v>65800000</v>
      </c>
      <c r="CV33" s="8">
        <v>3.8092</v>
      </c>
    </row>
    <row r="34" spans="27:100" s="75" customFormat="1" ht="15.75">
      <c r="AA34" s="168"/>
      <c r="AB34" s="157"/>
      <c r="AC34" s="169"/>
      <c r="AE34" s="132" t="s">
        <v>1409</v>
      </c>
      <c r="AF34" s="129">
        <v>308784682</v>
      </c>
      <c r="AG34" s="129">
        <f t="shared" si="22"/>
        <v>10900028872</v>
      </c>
      <c r="AH34"/>
      <c r="AI34" s="132" t="s">
        <v>1357</v>
      </c>
      <c r="AJ34" s="133">
        <v>319914561</v>
      </c>
      <c r="AK34" s="129">
        <f t="shared" si="39"/>
        <v>12571248845</v>
      </c>
      <c r="AM34" s="112" t="s">
        <v>1306</v>
      </c>
      <c r="AN34" s="113">
        <v>610830297</v>
      </c>
      <c r="AO34" s="97">
        <f t="shared" si="24"/>
        <v>9965443267</v>
      </c>
      <c r="AP34" s="89"/>
      <c r="AQ34" s="74" t="s">
        <v>1255</v>
      </c>
      <c r="AR34" s="74">
        <v>451420005</v>
      </c>
      <c r="AS34" s="30">
        <f t="shared" si="25"/>
        <v>12345066274</v>
      </c>
      <c r="AU34" s="74" t="s">
        <v>1198</v>
      </c>
      <c r="AV34" s="74">
        <v>423968015</v>
      </c>
      <c r="AW34" s="30">
        <f t="shared" si="26"/>
        <v>12171497241</v>
      </c>
      <c r="AY34" s="74" t="s">
        <v>860</v>
      </c>
      <c r="AZ34" s="74">
        <v>465388419</v>
      </c>
      <c r="BA34" s="74">
        <f t="shared" si="27"/>
        <v>11195166671</v>
      </c>
      <c r="BC34" s="74" t="s">
        <v>911</v>
      </c>
      <c r="BD34" s="74">
        <v>461351124</v>
      </c>
      <c r="BE34" s="74">
        <f t="shared" si="28"/>
        <v>12811697320</v>
      </c>
      <c r="BG34" s="74" t="s">
        <v>961</v>
      </c>
      <c r="BH34" s="74">
        <v>537054347</v>
      </c>
      <c r="BI34" s="74">
        <f t="shared" si="38"/>
        <v>10152541144</v>
      </c>
      <c r="BK34" s="74" t="s">
        <v>1012</v>
      </c>
      <c r="BL34" s="74">
        <v>406623572</v>
      </c>
      <c r="BM34" s="74">
        <f t="shared" si="30"/>
        <v>9445039955</v>
      </c>
      <c r="BO34" s="76" t="s">
        <v>1060</v>
      </c>
      <c r="BP34" s="77">
        <v>242389094</v>
      </c>
      <c r="BQ34" s="77">
        <f t="shared" si="31"/>
        <v>10422758853</v>
      </c>
      <c r="BS34" s="78" t="s">
        <v>1110</v>
      </c>
      <c r="BT34" s="74">
        <v>344636787</v>
      </c>
      <c r="BU34" s="74">
        <f t="shared" si="32"/>
        <v>7523352140</v>
      </c>
      <c r="BW34" s="79" t="s">
        <v>1160</v>
      </c>
      <c r="BX34" s="74">
        <v>257783549</v>
      </c>
      <c r="BY34" s="74">
        <f t="shared" si="33"/>
        <v>6261407259</v>
      </c>
      <c r="CA34" s="79" t="s">
        <v>682</v>
      </c>
      <c r="CB34" s="74">
        <v>38019502</v>
      </c>
      <c r="CC34" s="74">
        <f t="shared" si="34"/>
        <v>912334437</v>
      </c>
      <c r="CD34" s="80">
        <v>2.9177</v>
      </c>
      <c r="CF34" s="79" t="s">
        <v>432</v>
      </c>
      <c r="CG34" s="81">
        <v>33978777</v>
      </c>
      <c r="CH34" s="81">
        <f t="shared" si="35"/>
        <v>1134428052</v>
      </c>
      <c r="CI34" s="74">
        <v>11077999.999999998</v>
      </c>
      <c r="CJ34" s="80">
        <v>2.96</v>
      </c>
      <c r="CL34" s="79" t="s">
        <v>180</v>
      </c>
      <c r="CM34" s="81">
        <v>22969668</v>
      </c>
      <c r="CN34" s="81">
        <f t="shared" si="36"/>
        <v>696172881</v>
      </c>
      <c r="CO34" s="74">
        <v>14050000</v>
      </c>
      <c r="CP34" s="80">
        <v>3.1533</v>
      </c>
      <c r="CQ34" s="82"/>
      <c r="CR34" s="79" t="s">
        <v>31</v>
      </c>
      <c r="CS34" s="81">
        <v>38840901</v>
      </c>
      <c r="CT34" s="81">
        <f t="shared" si="37"/>
        <v>882028378.5099999</v>
      </c>
      <c r="CU34" s="74">
        <v>60800000</v>
      </c>
      <c r="CV34" s="80">
        <v>3.8037</v>
      </c>
    </row>
    <row r="35" spans="27:100" s="100" customFormat="1" ht="15.75">
      <c r="AA35" s="170"/>
      <c r="AB35" s="158"/>
      <c r="AC35" s="171"/>
      <c r="AE35" s="132" t="s">
        <v>1410</v>
      </c>
      <c r="AF35" s="129">
        <v>478458099</v>
      </c>
      <c r="AG35" s="129">
        <f t="shared" si="22"/>
        <v>11378486971</v>
      </c>
      <c r="AH35"/>
      <c r="AI35" s="132" t="s">
        <v>1358</v>
      </c>
      <c r="AJ35" s="133">
        <v>709640208</v>
      </c>
      <c r="AK35" s="129">
        <f>SUM(AK34+AJ35)</f>
        <v>13280889053</v>
      </c>
      <c r="AM35" s="96" t="s">
        <v>1307</v>
      </c>
      <c r="AN35" s="97">
        <v>708422626</v>
      </c>
      <c r="AO35" s="97">
        <f t="shared" si="24"/>
        <v>10673865893</v>
      </c>
      <c r="AP35" s="98"/>
      <c r="AQ35" s="99" t="s">
        <v>1254</v>
      </c>
      <c r="AR35" s="99">
        <v>760733690</v>
      </c>
      <c r="AS35" s="99">
        <f t="shared" si="25"/>
        <v>13105799964</v>
      </c>
      <c r="AU35" s="99" t="s">
        <v>1199</v>
      </c>
      <c r="AV35" s="99">
        <v>628368525</v>
      </c>
      <c r="AW35" s="99">
        <f>SUM(AW34+AV35)</f>
        <v>12799865766</v>
      </c>
      <c r="AY35" s="99" t="s">
        <v>861</v>
      </c>
      <c r="AZ35" s="99">
        <v>793250857</v>
      </c>
      <c r="BA35" s="99">
        <f t="shared" si="27"/>
        <v>11988417528</v>
      </c>
      <c r="BC35" s="99" t="s">
        <v>1193</v>
      </c>
      <c r="BD35" s="101">
        <v>609746399</v>
      </c>
      <c r="BE35" s="101">
        <f t="shared" si="28"/>
        <v>13421443719</v>
      </c>
      <c r="BG35" s="99" t="s">
        <v>962</v>
      </c>
      <c r="BH35" s="101">
        <v>690976619</v>
      </c>
      <c r="BI35" s="101">
        <f>SUM(BH35+BI34)</f>
        <v>10843517763</v>
      </c>
      <c r="BK35" s="99" t="s">
        <v>1013</v>
      </c>
      <c r="BL35" s="101">
        <v>412019810</v>
      </c>
      <c r="BM35" s="101">
        <f t="shared" si="30"/>
        <v>9857059765</v>
      </c>
      <c r="BO35" s="102" t="s">
        <v>1061</v>
      </c>
      <c r="BP35" s="103">
        <v>415753594</v>
      </c>
      <c r="BQ35" s="103">
        <f t="shared" si="31"/>
        <v>10838512447</v>
      </c>
      <c r="BS35" s="104" t="s">
        <v>1111</v>
      </c>
      <c r="BT35" s="99">
        <v>485804724</v>
      </c>
      <c r="BU35" s="99">
        <f t="shared" si="32"/>
        <v>8009156864</v>
      </c>
      <c r="BW35" s="105" t="s">
        <v>1161</v>
      </c>
      <c r="BX35" s="99">
        <v>314333937</v>
      </c>
      <c r="BY35" s="99">
        <f t="shared" si="33"/>
        <v>6575741196</v>
      </c>
      <c r="CA35" s="105" t="s">
        <v>683</v>
      </c>
      <c r="CB35" s="99">
        <v>23855687</v>
      </c>
      <c r="CC35" s="99">
        <f t="shared" si="34"/>
        <v>936190124</v>
      </c>
      <c r="CD35" s="106">
        <v>2.919</v>
      </c>
      <c r="CF35" s="105" t="s">
        <v>433</v>
      </c>
      <c r="CG35" s="107">
        <v>27838855</v>
      </c>
      <c r="CH35" s="107">
        <f t="shared" si="35"/>
        <v>1162266907</v>
      </c>
      <c r="CI35" s="101">
        <v>10556999.999999996</v>
      </c>
      <c r="CJ35" s="106">
        <v>2.9613</v>
      </c>
      <c r="CL35" s="105" t="s">
        <v>181</v>
      </c>
      <c r="CM35" s="107">
        <v>25447072</v>
      </c>
      <c r="CN35" s="107">
        <f t="shared" si="36"/>
        <v>721619953</v>
      </c>
      <c r="CO35" s="101">
        <v>8990000</v>
      </c>
      <c r="CP35" s="108">
        <v>3.1458</v>
      </c>
      <c r="CQ35" s="109"/>
      <c r="CR35" s="105" t="s">
        <v>32</v>
      </c>
      <c r="CS35" s="107">
        <v>30508792</v>
      </c>
      <c r="CT35" s="107">
        <f t="shared" si="37"/>
        <v>912537170.5099999</v>
      </c>
      <c r="CU35" s="101">
        <v>67000000</v>
      </c>
      <c r="CV35" s="108">
        <v>3.7912</v>
      </c>
    </row>
    <row r="36" spans="27:100" ht="15.75">
      <c r="AA36" s="166"/>
      <c r="AB36" s="156"/>
      <c r="AC36" s="167"/>
      <c r="AE36" s="132" t="s">
        <v>1411</v>
      </c>
      <c r="AF36" s="129">
        <v>606772908</v>
      </c>
      <c r="AG36" s="129">
        <f t="shared" si="22"/>
        <v>11985259879</v>
      </c>
      <c r="AI36" s="132" t="s">
        <v>1359</v>
      </c>
      <c r="AJ36" s="134">
        <v>449563916</v>
      </c>
      <c r="AK36" s="129">
        <f>SUM(AK35+AJ36)</f>
        <v>13730452969</v>
      </c>
      <c r="AM36" s="96" t="s">
        <v>1308</v>
      </c>
      <c r="AN36" s="97">
        <v>606975549</v>
      </c>
      <c r="AO36" s="97">
        <f t="shared" si="24"/>
        <v>11280841442</v>
      </c>
      <c r="AQ36" s="30" t="s">
        <v>1256</v>
      </c>
      <c r="AR36" s="30">
        <v>758471564</v>
      </c>
      <c r="AS36" s="30">
        <f t="shared" si="25"/>
        <v>13864271528</v>
      </c>
      <c r="AU36" s="30" t="s">
        <v>1200</v>
      </c>
      <c r="AV36" s="30">
        <v>477022554</v>
      </c>
      <c r="AW36" s="30">
        <f>SUM(AW35+AV36)</f>
        <v>13276888320</v>
      </c>
      <c r="AY36" s="30" t="s">
        <v>862</v>
      </c>
      <c r="AZ36" s="30">
        <v>669409309</v>
      </c>
      <c r="BA36" s="30">
        <f t="shared" si="27"/>
        <v>12657826837</v>
      </c>
      <c r="BC36" s="30" t="s">
        <v>912</v>
      </c>
      <c r="BD36" s="9">
        <v>381392276</v>
      </c>
      <c r="BE36" s="9">
        <f t="shared" si="28"/>
        <v>13802835995</v>
      </c>
      <c r="BG36" s="30" t="s">
        <v>963</v>
      </c>
      <c r="BH36" s="9">
        <v>509078856</v>
      </c>
      <c r="BI36" s="9">
        <f>SUM(BH36+BI35)</f>
        <v>11352596619</v>
      </c>
      <c r="BK36" s="30" t="s">
        <v>1014</v>
      </c>
      <c r="BL36" s="9">
        <v>236881521</v>
      </c>
      <c r="BM36" s="9">
        <f t="shared" si="30"/>
        <v>10093941286</v>
      </c>
      <c r="BO36" s="63" t="s">
        <v>1062</v>
      </c>
      <c r="BP36" s="39">
        <v>629790994</v>
      </c>
      <c r="BQ36" s="39">
        <f t="shared" si="31"/>
        <v>11468303441</v>
      </c>
      <c r="BS36" s="62" t="s">
        <v>1112</v>
      </c>
      <c r="BT36" s="30">
        <v>387615431</v>
      </c>
      <c r="BU36" s="30">
        <f t="shared" si="32"/>
        <v>8396772295</v>
      </c>
      <c r="BW36" s="5" t="s">
        <v>1186</v>
      </c>
      <c r="BX36" s="30">
        <v>251916390</v>
      </c>
      <c r="BY36" s="30">
        <f t="shared" si="33"/>
        <v>6827657586</v>
      </c>
      <c r="CA36" s="5" t="s">
        <v>684</v>
      </c>
      <c r="CB36" s="30">
        <v>19684893</v>
      </c>
      <c r="CC36" s="30">
        <f t="shared" si="34"/>
        <v>955875017</v>
      </c>
      <c r="CD36" s="8">
        <v>2.915</v>
      </c>
      <c r="CF36" s="5" t="s">
        <v>434</v>
      </c>
      <c r="CG36" s="6">
        <v>18832032</v>
      </c>
      <c r="CH36" s="6">
        <f t="shared" si="35"/>
        <v>1181098939</v>
      </c>
      <c r="CI36" s="9">
        <v>4744000</v>
      </c>
      <c r="CJ36" s="8">
        <v>2.9445</v>
      </c>
      <c r="CL36" s="5" t="s">
        <v>182</v>
      </c>
      <c r="CM36" s="6">
        <v>15166457</v>
      </c>
      <c r="CN36" s="6">
        <f t="shared" si="36"/>
        <v>736786410</v>
      </c>
      <c r="CO36" s="9">
        <v>19150000</v>
      </c>
      <c r="CP36" s="10">
        <v>3.1517</v>
      </c>
      <c r="CQ36" s="23"/>
      <c r="CR36" s="5" t="s">
        <v>33</v>
      </c>
      <c r="CS36" s="6">
        <v>41289326.20999999</v>
      </c>
      <c r="CT36" s="6">
        <f t="shared" si="37"/>
        <v>953826496.7199999</v>
      </c>
      <c r="CU36" s="9">
        <v>64500000</v>
      </c>
      <c r="CV36" s="10">
        <v>3.69</v>
      </c>
    </row>
    <row r="37" spans="27:100" ht="15.75">
      <c r="AA37" s="166"/>
      <c r="AB37" s="156"/>
      <c r="AC37" s="167"/>
      <c r="AE37" s="132" t="s">
        <v>1412</v>
      </c>
      <c r="AF37" s="129">
        <v>664010297</v>
      </c>
      <c r="AG37" s="129">
        <f t="shared" si="22"/>
        <v>12649270176</v>
      </c>
      <c r="AI37" s="132" t="s">
        <v>1360</v>
      </c>
      <c r="AJ37" s="134">
        <v>446788340</v>
      </c>
      <c r="AK37" s="129">
        <f t="shared" si="39"/>
        <v>14177241309</v>
      </c>
      <c r="AM37" s="96" t="s">
        <v>1309</v>
      </c>
      <c r="AN37" s="97">
        <v>633788676</v>
      </c>
      <c r="AO37" s="97">
        <f aca="true" t="shared" si="40" ref="AO37:AO61">SUM(AO36+AN37)</f>
        <v>11914630118</v>
      </c>
      <c r="AQ37" s="30" t="s">
        <v>1257</v>
      </c>
      <c r="AR37" s="30">
        <v>553775396</v>
      </c>
      <c r="AS37" s="30">
        <f t="shared" si="25"/>
        <v>14418046924</v>
      </c>
      <c r="AU37" s="30" t="s">
        <v>1201</v>
      </c>
      <c r="AV37" s="30">
        <v>447525919</v>
      </c>
      <c r="AW37" s="30">
        <f t="shared" si="26"/>
        <v>13724414239</v>
      </c>
      <c r="AY37" s="30" t="s">
        <v>863</v>
      </c>
      <c r="AZ37" s="30">
        <v>584218815</v>
      </c>
      <c r="BA37" s="30">
        <f t="shared" si="27"/>
        <v>13242045652</v>
      </c>
      <c r="BC37" s="30" t="s">
        <v>913</v>
      </c>
      <c r="BD37" s="9">
        <v>679782742</v>
      </c>
      <c r="BE37" s="9">
        <f t="shared" si="28"/>
        <v>14482618737</v>
      </c>
      <c r="BG37" s="30" t="s">
        <v>964</v>
      </c>
      <c r="BH37" s="9">
        <v>724309799</v>
      </c>
      <c r="BI37" s="9">
        <f t="shared" si="38"/>
        <v>12076906418</v>
      </c>
      <c r="BK37" s="30" t="s">
        <v>1015</v>
      </c>
      <c r="BL37" s="9">
        <v>338909168</v>
      </c>
      <c r="BM37" s="9">
        <f t="shared" si="30"/>
        <v>10432850454</v>
      </c>
      <c r="BO37" s="63" t="s">
        <v>1063</v>
      </c>
      <c r="BP37" s="39">
        <v>722576785</v>
      </c>
      <c r="BQ37" s="39">
        <f t="shared" si="31"/>
        <v>12190880226</v>
      </c>
      <c r="BS37" s="62" t="s">
        <v>1113</v>
      </c>
      <c r="BT37" s="30">
        <v>338421517</v>
      </c>
      <c r="BU37" s="30">
        <f t="shared" si="32"/>
        <v>8735193812</v>
      </c>
      <c r="BW37" s="5" t="s">
        <v>1162</v>
      </c>
      <c r="BX37" s="30">
        <v>256700808</v>
      </c>
      <c r="BY37" s="30">
        <f t="shared" si="33"/>
        <v>7084358394</v>
      </c>
      <c r="CA37" s="5" t="s">
        <v>685</v>
      </c>
      <c r="CB37" s="30">
        <v>35546601</v>
      </c>
      <c r="CC37" s="30">
        <f t="shared" si="34"/>
        <v>991421618</v>
      </c>
      <c r="CD37" s="8">
        <v>2.9087</v>
      </c>
      <c r="CF37" s="5" t="s">
        <v>435</v>
      </c>
      <c r="CG37" s="6">
        <v>26316804</v>
      </c>
      <c r="CH37" s="6">
        <f t="shared" si="35"/>
        <v>1207415743</v>
      </c>
      <c r="CI37" s="9">
        <v>10675000</v>
      </c>
      <c r="CJ37" s="8">
        <v>2.928</v>
      </c>
      <c r="CL37" s="5" t="s">
        <v>183</v>
      </c>
      <c r="CM37" s="6">
        <v>15067726</v>
      </c>
      <c r="CN37" s="6">
        <f t="shared" si="36"/>
        <v>751854136</v>
      </c>
      <c r="CO37" s="9">
        <v>22990000</v>
      </c>
      <c r="CP37" s="10">
        <v>3.1458</v>
      </c>
      <c r="CQ37" s="23"/>
      <c r="CR37" s="5" t="s">
        <v>34</v>
      </c>
      <c r="CS37" s="6">
        <v>46322436.79000001</v>
      </c>
      <c r="CT37" s="6">
        <f t="shared" si="37"/>
        <v>1000148933.5099999</v>
      </c>
      <c r="CU37" s="9">
        <v>64400000</v>
      </c>
      <c r="CV37" s="10">
        <v>3.5767</v>
      </c>
    </row>
    <row r="38" spans="27:100" ht="15.75">
      <c r="AA38" s="166"/>
      <c r="AB38" s="156"/>
      <c r="AC38" s="167"/>
      <c r="AE38" s="132" t="s">
        <v>1413</v>
      </c>
      <c r="AF38" s="155">
        <v>448331782</v>
      </c>
      <c r="AG38" s="129">
        <f t="shared" si="22"/>
        <v>13097601958</v>
      </c>
      <c r="AI38" s="132" t="s">
        <v>1361</v>
      </c>
      <c r="AJ38" s="134">
        <v>404557016</v>
      </c>
      <c r="AK38" s="129">
        <v>14581748325</v>
      </c>
      <c r="AM38" s="96" t="s">
        <v>1310</v>
      </c>
      <c r="AN38" s="97">
        <v>749158625</v>
      </c>
      <c r="AO38" s="97">
        <f t="shared" si="40"/>
        <v>12663788743</v>
      </c>
      <c r="AQ38" s="30" t="s">
        <v>1258</v>
      </c>
      <c r="AR38" s="30">
        <v>578109975</v>
      </c>
      <c r="AS38" s="30">
        <f t="shared" si="25"/>
        <v>14996156899</v>
      </c>
      <c r="AU38" s="30" t="s">
        <v>1202</v>
      </c>
      <c r="AV38" s="30">
        <v>648110419</v>
      </c>
      <c r="AW38" s="30">
        <f t="shared" si="26"/>
        <v>14372524658</v>
      </c>
      <c r="AY38" s="30" t="s">
        <v>864</v>
      </c>
      <c r="AZ38" s="30">
        <v>589472394</v>
      </c>
      <c r="BA38" s="30">
        <f t="shared" si="27"/>
        <v>13831518046</v>
      </c>
      <c r="BC38" s="30" t="s">
        <v>914</v>
      </c>
      <c r="BD38" s="9">
        <v>554522757</v>
      </c>
      <c r="BE38" s="9">
        <f t="shared" si="28"/>
        <v>15037141494</v>
      </c>
      <c r="BG38" s="30" t="s">
        <v>965</v>
      </c>
      <c r="BH38" s="9">
        <v>522256546</v>
      </c>
      <c r="BI38" s="9">
        <f t="shared" si="38"/>
        <v>12599162964</v>
      </c>
      <c r="BK38" s="30" t="s">
        <v>1016</v>
      </c>
      <c r="BL38" s="9">
        <v>247558150</v>
      </c>
      <c r="BM38" s="9">
        <f t="shared" si="30"/>
        <v>10680408604</v>
      </c>
      <c r="BO38" s="63" t="s">
        <v>1064</v>
      </c>
      <c r="BP38" s="39">
        <v>565557350</v>
      </c>
      <c r="BQ38" s="39">
        <f t="shared" si="31"/>
        <v>12756437576</v>
      </c>
      <c r="BS38" s="62" t="s">
        <v>1114</v>
      </c>
      <c r="BT38" s="30">
        <v>455212468</v>
      </c>
      <c r="BU38" s="30">
        <f t="shared" si="32"/>
        <v>9190406280</v>
      </c>
      <c r="BW38" s="5" t="s">
        <v>1163</v>
      </c>
      <c r="BX38" s="30">
        <v>242746405</v>
      </c>
      <c r="BY38" s="30">
        <f t="shared" si="33"/>
        <v>7327104799</v>
      </c>
      <c r="CA38" s="5" t="s">
        <v>686</v>
      </c>
      <c r="CB38" s="30">
        <v>48379610</v>
      </c>
      <c r="CC38" s="30">
        <f t="shared" si="34"/>
        <v>1039801228</v>
      </c>
      <c r="CD38" s="8">
        <v>2.9087</v>
      </c>
      <c r="CF38" s="5" t="s">
        <v>436</v>
      </c>
      <c r="CG38" s="6">
        <v>31604165</v>
      </c>
      <c r="CH38" s="6">
        <f t="shared" si="35"/>
        <v>1239019908</v>
      </c>
      <c r="CI38" s="9">
        <v>6079000.000000001</v>
      </c>
      <c r="CJ38" s="8">
        <v>2.9428</v>
      </c>
      <c r="CL38" s="5" t="s">
        <v>184</v>
      </c>
      <c r="CM38" s="6">
        <v>24496839</v>
      </c>
      <c r="CN38" s="6">
        <f t="shared" si="36"/>
        <v>776350975</v>
      </c>
      <c r="CO38" s="9">
        <v>21520000</v>
      </c>
      <c r="CP38" s="10">
        <v>3.1017</v>
      </c>
      <c r="CQ38" s="23"/>
      <c r="CR38" s="5" t="s">
        <v>35</v>
      </c>
      <c r="CS38" s="6">
        <v>7500947</v>
      </c>
      <c r="CT38" s="6">
        <f t="shared" si="37"/>
        <v>1007649880.5099999</v>
      </c>
      <c r="CU38" s="9">
        <v>17400000</v>
      </c>
      <c r="CV38" s="10">
        <v>3.5558</v>
      </c>
    </row>
    <row r="39" spans="27:100" ht="15.75">
      <c r="AA39" s="166"/>
      <c r="AB39" s="156"/>
      <c r="AC39" s="167"/>
      <c r="AE39" s="132" t="s">
        <v>1414</v>
      </c>
      <c r="AF39" s="155">
        <v>406767821</v>
      </c>
      <c r="AG39" s="129">
        <f t="shared" si="22"/>
        <v>13504369779</v>
      </c>
      <c r="AI39" s="132" t="s">
        <v>1362</v>
      </c>
      <c r="AJ39" s="134">
        <v>355852150</v>
      </c>
      <c r="AK39" s="129">
        <f aca="true" t="shared" si="41" ref="AK39:AK52">SUM(AK38+AJ39)</f>
        <v>14937600475</v>
      </c>
      <c r="AM39" s="96" t="s">
        <v>1311</v>
      </c>
      <c r="AN39" s="97">
        <v>556044947</v>
      </c>
      <c r="AO39" s="97">
        <f t="shared" si="40"/>
        <v>13219833690</v>
      </c>
      <c r="AQ39" s="30" t="s">
        <v>1259</v>
      </c>
      <c r="AR39" s="30">
        <v>640018219</v>
      </c>
      <c r="AS39" s="30">
        <f t="shared" si="25"/>
        <v>15636175118</v>
      </c>
      <c r="AU39" s="30" t="s">
        <v>1203</v>
      </c>
      <c r="AV39" s="30">
        <v>481227914</v>
      </c>
      <c r="AW39" s="30">
        <f t="shared" si="26"/>
        <v>14853752572</v>
      </c>
      <c r="AY39" s="30" t="s">
        <v>865</v>
      </c>
      <c r="AZ39" s="30">
        <v>540850746</v>
      </c>
      <c r="BA39" s="30">
        <f t="shared" si="27"/>
        <v>14372368792</v>
      </c>
      <c r="BC39" s="30" t="s">
        <v>915</v>
      </c>
      <c r="BD39" s="9">
        <v>480151781</v>
      </c>
      <c r="BE39" s="9">
        <f t="shared" si="28"/>
        <v>15517293275</v>
      </c>
      <c r="BG39" s="30" t="s">
        <v>966</v>
      </c>
      <c r="BH39" s="9">
        <v>533680641</v>
      </c>
      <c r="BI39" s="9">
        <f t="shared" si="38"/>
        <v>13132843605</v>
      </c>
      <c r="BK39" s="30" t="s">
        <v>1017</v>
      </c>
      <c r="BL39" s="9">
        <v>290611978</v>
      </c>
      <c r="BM39" s="9">
        <f t="shared" si="30"/>
        <v>10971020582</v>
      </c>
      <c r="BO39" s="63" t="s">
        <v>1065</v>
      </c>
      <c r="BP39" s="39">
        <v>579577351</v>
      </c>
      <c r="BQ39" s="39">
        <f t="shared" si="31"/>
        <v>13336014927</v>
      </c>
      <c r="BS39" s="62" t="s">
        <v>1115</v>
      </c>
      <c r="BT39" s="38">
        <v>410651724</v>
      </c>
      <c r="BU39" s="30">
        <f t="shared" si="32"/>
        <v>9601058004</v>
      </c>
      <c r="BW39" s="5" t="s">
        <v>1164</v>
      </c>
      <c r="BX39" s="30">
        <v>273132966</v>
      </c>
      <c r="BY39" s="30">
        <f t="shared" si="33"/>
        <v>7600237765</v>
      </c>
      <c r="CA39" s="5" t="s">
        <v>687</v>
      </c>
      <c r="CB39" s="30">
        <v>38181866</v>
      </c>
      <c r="CC39" s="30">
        <f t="shared" si="34"/>
        <v>1077983094</v>
      </c>
      <c r="CD39" s="8">
        <v>2.9122</v>
      </c>
      <c r="CF39" s="5" t="s">
        <v>437</v>
      </c>
      <c r="CG39" s="6">
        <v>24574388</v>
      </c>
      <c r="CH39" s="6">
        <f t="shared" si="35"/>
        <v>1263594296</v>
      </c>
      <c r="CI39" s="9">
        <v>9950000</v>
      </c>
      <c r="CJ39" s="8">
        <v>2.9275</v>
      </c>
      <c r="CL39" s="5" t="s">
        <v>185</v>
      </c>
      <c r="CM39" s="6">
        <v>22387478</v>
      </c>
      <c r="CN39" s="6">
        <f t="shared" si="36"/>
        <v>798738453</v>
      </c>
      <c r="CO39" s="9">
        <v>20320000</v>
      </c>
      <c r="CP39" s="10">
        <v>3.0848</v>
      </c>
      <c r="CQ39" s="23"/>
      <c r="CR39" s="5" t="s">
        <v>36</v>
      </c>
      <c r="CS39" s="6">
        <v>45257946</v>
      </c>
      <c r="CT39" s="6">
        <f t="shared" si="37"/>
        <v>1052907826.5099999</v>
      </c>
      <c r="CU39" s="9">
        <v>72000000</v>
      </c>
      <c r="CV39" s="10">
        <v>3.5667</v>
      </c>
    </row>
    <row r="40" spans="27:100" ht="15.75">
      <c r="AA40" s="166"/>
      <c r="AB40" s="156"/>
      <c r="AC40" s="167"/>
      <c r="AE40" s="132" t="s">
        <v>1415</v>
      </c>
      <c r="AF40" s="129">
        <v>491092446</v>
      </c>
      <c r="AG40" s="129">
        <f t="shared" si="22"/>
        <v>13995462225</v>
      </c>
      <c r="AI40" s="132" t="s">
        <v>1364</v>
      </c>
      <c r="AJ40" s="134">
        <v>583536250</v>
      </c>
      <c r="AK40" s="129">
        <f>SUM(AK39+AJ40)</f>
        <v>15521136725</v>
      </c>
      <c r="AM40" s="96" t="s">
        <v>1312</v>
      </c>
      <c r="AN40" s="97">
        <v>368073156</v>
      </c>
      <c r="AO40" s="97">
        <f>SUM(AO39+AN40)</f>
        <v>13587906846</v>
      </c>
      <c r="AQ40" s="30" t="s">
        <v>1260</v>
      </c>
      <c r="AR40" s="30">
        <v>508657799</v>
      </c>
      <c r="AS40" s="30">
        <f t="shared" si="25"/>
        <v>16144832917</v>
      </c>
      <c r="AU40" s="30" t="s">
        <v>1204</v>
      </c>
      <c r="AV40" s="30">
        <v>530498714</v>
      </c>
      <c r="AW40" s="30">
        <f>SUM(AW39+AV40)</f>
        <v>15384251286</v>
      </c>
      <c r="AY40" s="30" t="s">
        <v>866</v>
      </c>
      <c r="AZ40" s="30">
        <v>437863198</v>
      </c>
      <c r="BA40" s="30">
        <f t="shared" si="27"/>
        <v>14810231990</v>
      </c>
      <c r="BC40" s="30" t="s">
        <v>916</v>
      </c>
      <c r="BD40" s="9">
        <v>516408940</v>
      </c>
      <c r="BE40" s="9">
        <f t="shared" si="28"/>
        <v>16033702215</v>
      </c>
      <c r="BG40" s="30" t="s">
        <v>967</v>
      </c>
      <c r="BH40" s="9">
        <v>407353581</v>
      </c>
      <c r="BI40" s="9">
        <f>SUM(BH40+BI39)</f>
        <v>13540197186</v>
      </c>
      <c r="BK40" s="30" t="s">
        <v>1190</v>
      </c>
      <c r="BL40" s="9">
        <v>312205497</v>
      </c>
      <c r="BM40" s="9">
        <f t="shared" si="30"/>
        <v>11283226079</v>
      </c>
      <c r="BO40" s="63" t="s">
        <v>1066</v>
      </c>
      <c r="BP40" s="39">
        <v>535817528</v>
      </c>
      <c r="BQ40" s="39">
        <f t="shared" si="31"/>
        <v>13871832455</v>
      </c>
      <c r="BS40" s="62" t="s">
        <v>1116</v>
      </c>
      <c r="BT40" s="39">
        <v>353139904</v>
      </c>
      <c r="BU40" s="30">
        <f t="shared" si="32"/>
        <v>9954197908</v>
      </c>
      <c r="BW40" s="5" t="s">
        <v>1165</v>
      </c>
      <c r="BX40" s="30">
        <v>230145438</v>
      </c>
      <c r="BY40" s="30">
        <f t="shared" si="33"/>
        <v>7830383203</v>
      </c>
      <c r="CA40" s="5" t="s">
        <v>688</v>
      </c>
      <c r="CB40" s="30">
        <v>45837554</v>
      </c>
      <c r="CC40" s="30">
        <f t="shared" si="34"/>
        <v>1123820648</v>
      </c>
      <c r="CD40" s="8">
        <v>2.906</v>
      </c>
      <c r="CF40" s="5" t="s">
        <v>438</v>
      </c>
      <c r="CG40" s="6">
        <v>30716237</v>
      </c>
      <c r="CH40" s="6">
        <f t="shared" si="35"/>
        <v>1294310533</v>
      </c>
      <c r="CI40" s="9">
        <v>6287999.999999999</v>
      </c>
      <c r="CJ40" s="8">
        <v>2.9173</v>
      </c>
      <c r="CL40" s="5" t="s">
        <v>186</v>
      </c>
      <c r="CM40" s="6">
        <v>27410178</v>
      </c>
      <c r="CN40" s="6">
        <f t="shared" si="36"/>
        <v>826148631</v>
      </c>
      <c r="CO40" s="9">
        <v>16239999.999999998</v>
      </c>
      <c r="CP40" s="10">
        <v>3.1167</v>
      </c>
      <c r="CQ40" s="23"/>
      <c r="CR40" s="5" t="s">
        <v>37</v>
      </c>
      <c r="CS40" s="6">
        <v>32982564.37</v>
      </c>
      <c r="CT40" s="6">
        <f t="shared" si="37"/>
        <v>1085890390.8799999</v>
      </c>
      <c r="CU40" s="9">
        <v>65500000</v>
      </c>
      <c r="CV40" s="10">
        <v>3.5317</v>
      </c>
    </row>
    <row r="41" spans="27:100" ht="15.75">
      <c r="AA41" s="166"/>
      <c r="AB41" s="156"/>
      <c r="AC41" s="167"/>
      <c r="AE41" s="132" t="s">
        <v>1416</v>
      </c>
      <c r="AF41" s="129">
        <v>405098861</v>
      </c>
      <c r="AG41" s="129">
        <f t="shared" si="22"/>
        <v>14400561086</v>
      </c>
      <c r="AI41" s="132" t="s">
        <v>1365</v>
      </c>
      <c r="AJ41" s="134">
        <v>683607604</v>
      </c>
      <c r="AK41" s="129">
        <f t="shared" si="41"/>
        <v>16204744329</v>
      </c>
      <c r="AM41" s="96" t="s">
        <v>1313</v>
      </c>
      <c r="AN41" s="97">
        <v>345374793</v>
      </c>
      <c r="AO41" s="97">
        <f t="shared" si="40"/>
        <v>13933281639</v>
      </c>
      <c r="AQ41" s="30" t="s">
        <v>1261</v>
      </c>
      <c r="AR41" s="30">
        <v>474869137</v>
      </c>
      <c r="AS41" s="30">
        <f t="shared" si="25"/>
        <v>16619702054</v>
      </c>
      <c r="AU41" s="30" t="s">
        <v>1205</v>
      </c>
      <c r="AV41" s="30">
        <v>502088405</v>
      </c>
      <c r="AW41" s="30">
        <f t="shared" si="26"/>
        <v>15886339691</v>
      </c>
      <c r="AY41" s="30" t="s">
        <v>867</v>
      </c>
      <c r="AZ41" s="30">
        <v>501250788</v>
      </c>
      <c r="BA41" s="30">
        <f t="shared" si="27"/>
        <v>15311482778</v>
      </c>
      <c r="BC41" s="30" t="s">
        <v>917</v>
      </c>
      <c r="BD41" s="9">
        <v>517048269</v>
      </c>
      <c r="BE41" s="9">
        <f t="shared" si="28"/>
        <v>16550750484</v>
      </c>
      <c r="BG41" s="30" t="s">
        <v>968</v>
      </c>
      <c r="BH41" s="9">
        <v>516012419</v>
      </c>
      <c r="BI41" s="9">
        <f t="shared" si="38"/>
        <v>14056209605</v>
      </c>
      <c r="BK41" s="30" t="s">
        <v>1191</v>
      </c>
      <c r="BL41" s="9">
        <v>269286095</v>
      </c>
      <c r="BM41" s="9">
        <f t="shared" si="30"/>
        <v>11552512174</v>
      </c>
      <c r="BO41" s="63" t="s">
        <v>1188</v>
      </c>
      <c r="BP41" s="39">
        <v>452271604</v>
      </c>
      <c r="BQ41" s="39">
        <f t="shared" si="31"/>
        <v>14324104059</v>
      </c>
      <c r="BS41" s="62" t="s">
        <v>1117</v>
      </c>
      <c r="BT41" s="39">
        <v>420476185</v>
      </c>
      <c r="BU41" s="30">
        <f t="shared" si="32"/>
        <v>10374674093</v>
      </c>
      <c r="BW41" s="5" t="s">
        <v>1166</v>
      </c>
      <c r="BX41" s="30">
        <v>253148309</v>
      </c>
      <c r="BY41" s="30">
        <f t="shared" si="33"/>
        <v>8083531512</v>
      </c>
      <c r="CA41" s="5" t="s">
        <v>689</v>
      </c>
      <c r="CB41" s="30">
        <v>43052595</v>
      </c>
      <c r="CC41" s="30">
        <f t="shared" si="34"/>
        <v>1166873243</v>
      </c>
      <c r="CD41" s="8">
        <v>2.9057</v>
      </c>
      <c r="CF41" s="5" t="s">
        <v>439</v>
      </c>
      <c r="CG41" s="6">
        <v>9903295</v>
      </c>
      <c r="CH41" s="6">
        <f t="shared" si="35"/>
        <v>1304213828</v>
      </c>
      <c r="CI41" s="9">
        <v>-1499000</v>
      </c>
      <c r="CJ41" s="8">
        <v>2.9168</v>
      </c>
      <c r="CL41" s="5" t="s">
        <v>187</v>
      </c>
      <c r="CM41" s="6">
        <v>19465586</v>
      </c>
      <c r="CN41" s="6">
        <f t="shared" si="36"/>
        <v>845614217</v>
      </c>
      <c r="CO41" s="9">
        <v>7710000</v>
      </c>
      <c r="CP41" s="10">
        <v>3.1908</v>
      </c>
      <c r="CQ41" s="23"/>
      <c r="CR41" s="5" t="s">
        <v>38</v>
      </c>
      <c r="CS41" s="6">
        <v>39689918</v>
      </c>
      <c r="CT41" s="6">
        <f t="shared" si="37"/>
        <v>1125580308.8799999</v>
      </c>
      <c r="CU41" s="9">
        <v>54000000</v>
      </c>
      <c r="CV41" s="10">
        <v>3.5303</v>
      </c>
    </row>
    <row r="42" spans="27:100" ht="15.75">
      <c r="AA42" s="166"/>
      <c r="AB42" s="156"/>
      <c r="AC42" s="167"/>
      <c r="AE42" s="132" t="s">
        <v>1417</v>
      </c>
      <c r="AF42" s="129">
        <v>601334539</v>
      </c>
      <c r="AG42" s="129">
        <f t="shared" si="22"/>
        <v>15001895625</v>
      </c>
      <c r="AI42" s="132" t="s">
        <v>1366</v>
      </c>
      <c r="AJ42" s="133">
        <v>396620650</v>
      </c>
      <c r="AK42" s="129">
        <f t="shared" si="41"/>
        <v>16601364979</v>
      </c>
      <c r="AM42" s="96" t="s">
        <v>1314</v>
      </c>
      <c r="AN42" s="97">
        <v>365752741</v>
      </c>
      <c r="AO42" s="97">
        <f t="shared" si="40"/>
        <v>14299034380</v>
      </c>
      <c r="AQ42" s="30" t="s">
        <v>1262</v>
      </c>
      <c r="AR42" s="30">
        <v>398710193</v>
      </c>
      <c r="AS42" s="30">
        <f t="shared" si="25"/>
        <v>17018412247</v>
      </c>
      <c r="AU42" s="30" t="s">
        <v>1206</v>
      </c>
      <c r="AV42" s="30">
        <v>519634340</v>
      </c>
      <c r="AW42" s="30">
        <f t="shared" si="26"/>
        <v>16405974031</v>
      </c>
      <c r="AY42" s="30" t="s">
        <v>868</v>
      </c>
      <c r="AZ42" s="30">
        <v>454822108</v>
      </c>
      <c r="BA42" s="30">
        <f t="shared" si="27"/>
        <v>15766304886</v>
      </c>
      <c r="BC42" s="30" t="s">
        <v>918</v>
      </c>
      <c r="BD42" s="9">
        <v>633777935</v>
      </c>
      <c r="BE42" s="9">
        <f t="shared" si="28"/>
        <v>17184528419</v>
      </c>
      <c r="BG42" s="30" t="s">
        <v>969</v>
      </c>
      <c r="BH42" s="9">
        <v>372959514</v>
      </c>
      <c r="BI42" s="9">
        <f t="shared" si="38"/>
        <v>14429169119</v>
      </c>
      <c r="BK42" s="30" t="s">
        <v>1018</v>
      </c>
      <c r="BL42" s="9">
        <v>186370083</v>
      </c>
      <c r="BM42" s="9">
        <f t="shared" si="30"/>
        <v>11738882257</v>
      </c>
      <c r="BO42" s="63" t="s">
        <v>1067</v>
      </c>
      <c r="BP42" s="39">
        <v>413474074</v>
      </c>
      <c r="BQ42" s="39">
        <f t="shared" si="31"/>
        <v>14737578133</v>
      </c>
      <c r="BS42" s="62" t="s">
        <v>1118</v>
      </c>
      <c r="BT42" s="39">
        <v>370235411</v>
      </c>
      <c r="BU42" s="30">
        <f t="shared" si="32"/>
        <v>10744909504</v>
      </c>
      <c r="BW42" s="5" t="s">
        <v>1167</v>
      </c>
      <c r="BX42" s="30">
        <v>208374629</v>
      </c>
      <c r="BY42" s="30">
        <f t="shared" si="33"/>
        <v>8291906141</v>
      </c>
      <c r="CA42" s="5" t="s">
        <v>690</v>
      </c>
      <c r="CB42" s="30">
        <v>62846678</v>
      </c>
      <c r="CC42" s="30">
        <f t="shared" si="34"/>
        <v>1229719921</v>
      </c>
      <c r="CD42" s="8">
        <v>2.8973</v>
      </c>
      <c r="CF42" s="5" t="s">
        <v>440</v>
      </c>
      <c r="CG42" s="6">
        <v>36643814</v>
      </c>
      <c r="CH42" s="6">
        <f t="shared" si="35"/>
        <v>1340857642</v>
      </c>
      <c r="CI42" s="9">
        <v>15995999.999999996</v>
      </c>
      <c r="CJ42" s="8">
        <v>2.9165</v>
      </c>
      <c r="CL42" s="5" t="s">
        <v>188</v>
      </c>
      <c r="CM42" s="6">
        <v>4996890</v>
      </c>
      <c r="CN42" s="6">
        <f t="shared" si="36"/>
        <v>850611107</v>
      </c>
      <c r="CO42" s="9">
        <v>-600000</v>
      </c>
      <c r="CP42" s="10">
        <v>3.1617</v>
      </c>
      <c r="CQ42" s="23"/>
      <c r="CR42" s="5" t="s">
        <v>39</v>
      </c>
      <c r="CS42" s="6">
        <v>40630524</v>
      </c>
      <c r="CT42" s="6">
        <f t="shared" si="37"/>
        <v>1166210832.8799999</v>
      </c>
      <c r="CU42" s="9">
        <v>59300000</v>
      </c>
      <c r="CV42" s="10">
        <v>3.555</v>
      </c>
    </row>
    <row r="43" spans="27:100" ht="15.75">
      <c r="AA43" s="166"/>
      <c r="AB43" s="156"/>
      <c r="AC43" s="167"/>
      <c r="AE43" s="132" t="s">
        <v>1418</v>
      </c>
      <c r="AF43" s="129">
        <v>381855513</v>
      </c>
      <c r="AG43" s="129">
        <f t="shared" si="22"/>
        <v>15383751138</v>
      </c>
      <c r="AI43" s="132" t="s">
        <v>1367</v>
      </c>
      <c r="AJ43" s="133">
        <v>548507004</v>
      </c>
      <c r="AK43" s="129">
        <f t="shared" si="41"/>
        <v>17149871983</v>
      </c>
      <c r="AM43" s="114" t="s">
        <v>1315</v>
      </c>
      <c r="AN43" s="115">
        <v>281221146</v>
      </c>
      <c r="AO43" s="97">
        <f t="shared" si="40"/>
        <v>14580255526</v>
      </c>
      <c r="AQ43" s="30" t="s">
        <v>1263</v>
      </c>
      <c r="AR43" s="30">
        <v>252752874</v>
      </c>
      <c r="AS43" s="30">
        <f t="shared" si="25"/>
        <v>17271165121</v>
      </c>
      <c r="AU43" s="30" t="s">
        <v>1207</v>
      </c>
      <c r="AV43" s="30">
        <v>495717923</v>
      </c>
      <c r="AW43" s="30">
        <f t="shared" si="26"/>
        <v>16901691954</v>
      </c>
      <c r="AY43" s="30" t="s">
        <v>869</v>
      </c>
      <c r="AZ43" s="30">
        <v>383640606</v>
      </c>
      <c r="BA43" s="30">
        <f t="shared" si="27"/>
        <v>16149945492</v>
      </c>
      <c r="BC43" s="30" t="s">
        <v>919</v>
      </c>
      <c r="BD43" s="30">
        <v>528751441</v>
      </c>
      <c r="BE43" s="30">
        <f t="shared" si="28"/>
        <v>17713279860</v>
      </c>
      <c r="BG43" s="30" t="s">
        <v>970</v>
      </c>
      <c r="BH43" s="9">
        <v>400198426</v>
      </c>
      <c r="BI43" s="9">
        <f t="shared" si="38"/>
        <v>14829367545</v>
      </c>
      <c r="BK43" s="30" t="s">
        <v>1019</v>
      </c>
      <c r="BL43" s="9">
        <v>284043968</v>
      </c>
      <c r="BM43" s="9">
        <f t="shared" si="30"/>
        <v>12022926225</v>
      </c>
      <c r="BO43" s="63" t="s">
        <v>1068</v>
      </c>
      <c r="BP43" s="39">
        <v>488547141</v>
      </c>
      <c r="BQ43" s="39">
        <f t="shared" si="31"/>
        <v>15226125274</v>
      </c>
      <c r="BS43" s="62" t="s">
        <v>1119</v>
      </c>
      <c r="BT43" s="39">
        <v>295830593</v>
      </c>
      <c r="BU43" s="30">
        <f t="shared" si="32"/>
        <v>11040740097</v>
      </c>
      <c r="BW43" s="5" t="s">
        <v>1168</v>
      </c>
      <c r="BX43" s="30">
        <v>166825632</v>
      </c>
      <c r="BY43" s="30">
        <f t="shared" si="33"/>
        <v>8458731773</v>
      </c>
      <c r="CA43" s="5" t="s">
        <v>691</v>
      </c>
      <c r="CB43" s="30">
        <v>57714433</v>
      </c>
      <c r="CC43" s="30">
        <f t="shared" si="34"/>
        <v>1287434354</v>
      </c>
      <c r="CD43" s="8">
        <v>2.8893</v>
      </c>
      <c r="CF43" s="5" t="s">
        <v>441</v>
      </c>
      <c r="CG43" s="6">
        <v>26807024</v>
      </c>
      <c r="CH43" s="6">
        <f t="shared" si="35"/>
        <v>1367664666</v>
      </c>
      <c r="CI43" s="9">
        <v>1759000</v>
      </c>
      <c r="CJ43" s="8">
        <v>2.9342</v>
      </c>
      <c r="CL43" s="5" t="s">
        <v>189</v>
      </c>
      <c r="CM43" s="6">
        <v>25392795</v>
      </c>
      <c r="CN43" s="6">
        <f t="shared" si="36"/>
        <v>876003902</v>
      </c>
      <c r="CO43" s="9">
        <v>22400000</v>
      </c>
      <c r="CP43" s="10">
        <v>3.1585</v>
      </c>
      <c r="CQ43" s="23"/>
      <c r="CR43" s="5" t="s">
        <v>40</v>
      </c>
      <c r="CS43" s="6">
        <v>40233398</v>
      </c>
      <c r="CT43" s="6">
        <f t="shared" si="37"/>
        <v>1206444230.8799999</v>
      </c>
      <c r="CU43" s="9">
        <v>65300000</v>
      </c>
      <c r="CV43" s="10">
        <v>3.5875</v>
      </c>
    </row>
    <row r="44" spans="27:100" ht="15.75">
      <c r="AA44" s="166"/>
      <c r="AB44" s="156"/>
      <c r="AC44" s="167"/>
      <c r="AE44" s="132" t="s">
        <v>1419</v>
      </c>
      <c r="AF44" s="129">
        <v>572100695</v>
      </c>
      <c r="AG44" s="129">
        <f t="shared" si="22"/>
        <v>15955851833</v>
      </c>
      <c r="AI44" s="132" t="s">
        <v>1368</v>
      </c>
      <c r="AJ44" s="133">
        <v>388055348</v>
      </c>
      <c r="AK44" s="129">
        <f>SUM(AK43+AJ44)</f>
        <v>17537927331</v>
      </c>
      <c r="AM44" s="114" t="s">
        <v>1316</v>
      </c>
      <c r="AN44" s="115">
        <v>470071735</v>
      </c>
      <c r="AO44" s="97">
        <f>SUM(AO43+AN44)</f>
        <v>15050327261</v>
      </c>
      <c r="AQ44" s="30" t="s">
        <v>1264</v>
      </c>
      <c r="AR44" s="30">
        <v>348479945</v>
      </c>
      <c r="AS44" s="30">
        <f t="shared" si="25"/>
        <v>17619645066</v>
      </c>
      <c r="AU44" s="30" t="s">
        <v>1208</v>
      </c>
      <c r="AV44" s="30">
        <v>614937981</v>
      </c>
      <c r="AW44" s="30">
        <f>SUM(AW43+AV44)</f>
        <v>17516629935</v>
      </c>
      <c r="AY44" s="30" t="s">
        <v>870</v>
      </c>
      <c r="AZ44" s="30">
        <v>518372763</v>
      </c>
      <c r="BA44" s="30">
        <f t="shared" si="27"/>
        <v>16668318255</v>
      </c>
      <c r="BC44" s="30" t="s">
        <v>920</v>
      </c>
      <c r="BD44" s="30">
        <v>648632641</v>
      </c>
      <c r="BE44" s="30">
        <f t="shared" si="28"/>
        <v>18361912501</v>
      </c>
      <c r="BG44" s="30" t="s">
        <v>971</v>
      </c>
      <c r="BH44" s="9">
        <v>518092881</v>
      </c>
      <c r="BI44" s="9">
        <f>SUM(BH44+BI43)</f>
        <v>15347460426</v>
      </c>
      <c r="BK44" s="30" t="s">
        <v>1020</v>
      </c>
      <c r="BL44" s="9">
        <v>263139486</v>
      </c>
      <c r="BM44" s="9">
        <f t="shared" si="30"/>
        <v>12286065711</v>
      </c>
      <c r="BO44" s="63" t="s">
        <v>1069</v>
      </c>
      <c r="BP44" s="39">
        <v>710948347</v>
      </c>
      <c r="BQ44" s="39">
        <f t="shared" si="31"/>
        <v>15937073621</v>
      </c>
      <c r="BS44" s="62" t="s">
        <v>1120</v>
      </c>
      <c r="BT44" s="39">
        <v>432449279</v>
      </c>
      <c r="BU44" s="30">
        <f t="shared" si="32"/>
        <v>11473189376</v>
      </c>
      <c r="BW44" s="5" t="s">
        <v>1169</v>
      </c>
      <c r="BX44" s="30">
        <v>242713760</v>
      </c>
      <c r="BY44" s="30">
        <f t="shared" si="33"/>
        <v>8701445533</v>
      </c>
      <c r="CA44" s="5" t="s">
        <v>692</v>
      </c>
      <c r="CB44" s="30">
        <v>39764035</v>
      </c>
      <c r="CC44" s="30">
        <f t="shared" si="34"/>
        <v>1327198389</v>
      </c>
      <c r="CD44" s="8">
        <v>2.905</v>
      </c>
      <c r="CF44" s="5" t="s">
        <v>442</v>
      </c>
      <c r="CG44" s="6">
        <v>20481049</v>
      </c>
      <c r="CH44" s="6">
        <f t="shared" si="35"/>
        <v>1388145715</v>
      </c>
      <c r="CI44" s="9">
        <v>11372000</v>
      </c>
      <c r="CJ44" s="8">
        <v>2.9398</v>
      </c>
      <c r="CL44" s="5" t="s">
        <v>190</v>
      </c>
      <c r="CM44" s="6">
        <v>21137165</v>
      </c>
      <c r="CN44" s="6">
        <f t="shared" si="36"/>
        <v>897141067</v>
      </c>
      <c r="CO44" s="9">
        <v>19510000</v>
      </c>
      <c r="CP44" s="10">
        <v>3.1843</v>
      </c>
      <c r="CQ44" s="23"/>
      <c r="CR44" s="5" t="s">
        <v>41</v>
      </c>
      <c r="CS44" s="6">
        <v>44919773</v>
      </c>
      <c r="CT44" s="6">
        <f t="shared" si="37"/>
        <v>1251364003.8799999</v>
      </c>
      <c r="CU44" s="9">
        <v>82500000</v>
      </c>
      <c r="CV44" s="10">
        <v>3.5933</v>
      </c>
    </row>
    <row r="45" spans="27:100" ht="15.75">
      <c r="AA45" s="166"/>
      <c r="AB45" s="156"/>
      <c r="AC45" s="167"/>
      <c r="AE45" s="132" t="s">
        <v>1420</v>
      </c>
      <c r="AF45" s="129">
        <v>307414430</v>
      </c>
      <c r="AG45" s="129">
        <f t="shared" si="22"/>
        <v>16263266263</v>
      </c>
      <c r="AI45" s="132" t="s">
        <v>1369</v>
      </c>
      <c r="AJ45" s="134">
        <v>328534616</v>
      </c>
      <c r="AK45" s="129">
        <f>SUM(AK44+AJ45)</f>
        <v>17866461947</v>
      </c>
      <c r="AM45" s="114" t="s">
        <v>1317</v>
      </c>
      <c r="AN45" s="115">
        <v>307373000</v>
      </c>
      <c r="AO45" s="97">
        <f>SUM(AO44+AN45)</f>
        <v>15357700261</v>
      </c>
      <c r="AQ45" s="30" t="s">
        <v>1265</v>
      </c>
      <c r="AR45" s="30">
        <v>285563877</v>
      </c>
      <c r="AS45" s="30">
        <f t="shared" si="25"/>
        <v>17905208943</v>
      </c>
      <c r="AU45" s="30" t="s">
        <v>1213</v>
      </c>
      <c r="AV45" s="30">
        <v>456942734</v>
      </c>
      <c r="AW45" s="30">
        <f>SUM(AW44+AV45)</f>
        <v>17973572669</v>
      </c>
      <c r="AY45" s="30" t="s">
        <v>871</v>
      </c>
      <c r="AZ45" s="30">
        <v>356240263</v>
      </c>
      <c r="BA45" s="30">
        <f t="shared" si="27"/>
        <v>17024558518</v>
      </c>
      <c r="BC45" s="30" t="s">
        <v>921</v>
      </c>
      <c r="BD45" s="30">
        <v>555275198</v>
      </c>
      <c r="BE45" s="30">
        <f t="shared" si="28"/>
        <v>18917187699</v>
      </c>
      <c r="BG45" s="30" t="s">
        <v>972</v>
      </c>
      <c r="BH45" s="9">
        <v>432214690</v>
      </c>
      <c r="BI45" s="9">
        <f>SUM(BH45+BI44)</f>
        <v>15779675116</v>
      </c>
      <c r="BK45" s="30" t="s">
        <v>1021</v>
      </c>
      <c r="BL45" s="9">
        <v>193101713</v>
      </c>
      <c r="BM45" s="9">
        <f t="shared" si="30"/>
        <v>12479167424</v>
      </c>
      <c r="BO45" s="63" t="s">
        <v>1070</v>
      </c>
      <c r="BP45" s="39">
        <v>386598940</v>
      </c>
      <c r="BQ45" s="39">
        <f t="shared" si="31"/>
        <v>16323672561</v>
      </c>
      <c r="BS45" s="62" t="s">
        <v>1121</v>
      </c>
      <c r="BT45" s="39">
        <v>473767398</v>
      </c>
      <c r="BU45" s="30">
        <f t="shared" si="32"/>
        <v>11946956774</v>
      </c>
      <c r="BW45" s="5" t="s">
        <v>1170</v>
      </c>
      <c r="BX45" s="30">
        <v>192671936</v>
      </c>
      <c r="BY45" s="30">
        <f t="shared" si="33"/>
        <v>8894117469</v>
      </c>
      <c r="CA45" s="5" t="s">
        <v>693</v>
      </c>
      <c r="CB45" s="30">
        <v>4719785</v>
      </c>
      <c r="CC45" s="30">
        <f t="shared" si="34"/>
        <v>1331918174</v>
      </c>
      <c r="CD45" s="8">
        <v>2.9105</v>
      </c>
      <c r="CF45" s="5" t="s">
        <v>443</v>
      </c>
      <c r="CG45" s="6">
        <v>32600550</v>
      </c>
      <c r="CH45" s="6">
        <f t="shared" si="35"/>
        <v>1420746265</v>
      </c>
      <c r="CI45" s="9">
        <v>5735000</v>
      </c>
      <c r="CJ45" s="8">
        <v>2.9412</v>
      </c>
      <c r="CL45" s="5" t="s">
        <v>191</v>
      </c>
      <c r="CM45" s="6">
        <v>32303988</v>
      </c>
      <c r="CN45" s="6">
        <f t="shared" si="36"/>
        <v>929445055</v>
      </c>
      <c r="CO45" s="9">
        <v>10670000</v>
      </c>
      <c r="CP45" s="10">
        <v>3.2317</v>
      </c>
      <c r="CQ45" s="23"/>
      <c r="CR45" s="5" t="s">
        <v>42</v>
      </c>
      <c r="CS45" s="6">
        <v>49658734</v>
      </c>
      <c r="CT45" s="6">
        <f t="shared" si="37"/>
        <v>1301022737.8799999</v>
      </c>
      <c r="CU45" s="9">
        <v>62400000</v>
      </c>
      <c r="CV45" s="10">
        <v>3.5907</v>
      </c>
    </row>
    <row r="46" spans="27:100" ht="15.75">
      <c r="AA46" s="166"/>
      <c r="AB46" s="156"/>
      <c r="AC46" s="167"/>
      <c r="AE46" s="138" t="s">
        <v>1421</v>
      </c>
      <c r="AF46" s="129">
        <v>509111177</v>
      </c>
      <c r="AG46" s="129">
        <f t="shared" si="22"/>
        <v>16772377440</v>
      </c>
      <c r="AI46" s="132" t="s">
        <v>1370</v>
      </c>
      <c r="AJ46" s="133">
        <v>469599684</v>
      </c>
      <c r="AK46" s="129">
        <f t="shared" si="41"/>
        <v>18336061631</v>
      </c>
      <c r="AM46" s="114" t="s">
        <v>1318</v>
      </c>
      <c r="AN46" s="115">
        <v>252439451</v>
      </c>
      <c r="AO46" s="97">
        <f t="shared" si="40"/>
        <v>15610139712</v>
      </c>
      <c r="AQ46" s="30" t="s">
        <v>1266</v>
      </c>
      <c r="AR46" s="30">
        <v>242293106</v>
      </c>
      <c r="AS46" s="30">
        <f t="shared" si="25"/>
        <v>18147502049</v>
      </c>
      <c r="AU46" s="30" t="s">
        <v>1214</v>
      </c>
      <c r="AV46" s="30">
        <v>475268101</v>
      </c>
      <c r="AW46" s="30">
        <f t="shared" si="26"/>
        <v>18448840770</v>
      </c>
      <c r="AY46" s="30" t="s">
        <v>872</v>
      </c>
      <c r="AZ46" s="30">
        <v>398818071</v>
      </c>
      <c r="BA46" s="30">
        <f aca="true" t="shared" si="42" ref="BA46:BA61">SUM(BA45+AZ46)</f>
        <v>17423376589</v>
      </c>
      <c r="BC46" s="30" t="s">
        <v>922</v>
      </c>
      <c r="BD46" s="30">
        <v>460712061</v>
      </c>
      <c r="BE46" s="30">
        <f t="shared" si="28"/>
        <v>19377899760</v>
      </c>
      <c r="BG46" s="30" t="s">
        <v>973</v>
      </c>
      <c r="BH46" s="9">
        <v>380253535</v>
      </c>
      <c r="BI46" s="9">
        <f t="shared" si="38"/>
        <v>16159928651</v>
      </c>
      <c r="BK46" s="30" t="s">
        <v>1022</v>
      </c>
      <c r="BL46" s="9">
        <v>301007373</v>
      </c>
      <c r="BM46" s="9">
        <f t="shared" si="30"/>
        <v>12780174797</v>
      </c>
      <c r="BO46" s="63" t="s">
        <v>1071</v>
      </c>
      <c r="BP46" s="39">
        <v>404459312</v>
      </c>
      <c r="BQ46" s="39">
        <f t="shared" si="31"/>
        <v>16728131873</v>
      </c>
      <c r="BS46" s="62" t="s">
        <v>1122</v>
      </c>
      <c r="BT46" s="39">
        <v>432233161</v>
      </c>
      <c r="BU46" s="30">
        <f t="shared" si="32"/>
        <v>12379189935</v>
      </c>
      <c r="BW46" s="5" t="s">
        <v>1171</v>
      </c>
      <c r="BX46" s="30">
        <v>265953322</v>
      </c>
      <c r="BY46" s="30">
        <f t="shared" si="33"/>
        <v>9160070791</v>
      </c>
      <c r="CA46" s="5" t="s">
        <v>694</v>
      </c>
      <c r="CB46" s="30">
        <v>46987781</v>
      </c>
      <c r="CC46" s="30">
        <f t="shared" si="34"/>
        <v>1378905955</v>
      </c>
      <c r="CD46" s="8">
        <v>2.9155</v>
      </c>
      <c r="CF46" s="5" t="s">
        <v>444</v>
      </c>
      <c r="CG46" s="6">
        <v>13269106</v>
      </c>
      <c r="CH46" s="6">
        <f t="shared" si="35"/>
        <v>1434015371</v>
      </c>
      <c r="CI46" s="9">
        <v>10230000</v>
      </c>
      <c r="CJ46" s="8">
        <v>2.9218</v>
      </c>
      <c r="CL46" s="5" t="s">
        <v>192</v>
      </c>
      <c r="CM46" s="6">
        <v>29119452</v>
      </c>
      <c r="CN46" s="6">
        <f t="shared" si="36"/>
        <v>958564507</v>
      </c>
      <c r="CO46" s="9">
        <v>30260000</v>
      </c>
      <c r="CP46" s="10">
        <v>3.2025</v>
      </c>
      <c r="CQ46" s="23"/>
      <c r="CR46" s="5" t="s">
        <v>43</v>
      </c>
      <c r="CS46" s="6">
        <v>63127882</v>
      </c>
      <c r="CT46" s="6">
        <f t="shared" si="37"/>
        <v>1364150619.8799999</v>
      </c>
      <c r="CU46" s="9">
        <v>77900000</v>
      </c>
      <c r="CV46" s="10">
        <v>3.4967</v>
      </c>
    </row>
    <row r="47" spans="27:100" ht="15.75">
      <c r="AA47" s="166"/>
      <c r="AB47" s="156"/>
      <c r="AC47" s="167"/>
      <c r="AE47" s="138" t="s">
        <v>1422</v>
      </c>
      <c r="AF47" s="155">
        <v>406482164</v>
      </c>
      <c r="AG47" s="129">
        <f t="shared" si="22"/>
        <v>17178859604</v>
      </c>
      <c r="AI47" s="132" t="s">
        <v>1371</v>
      </c>
      <c r="AJ47" s="134">
        <v>471176969</v>
      </c>
      <c r="AK47" s="129">
        <f t="shared" si="41"/>
        <v>18807238600</v>
      </c>
      <c r="AM47" s="114" t="s">
        <v>1319</v>
      </c>
      <c r="AN47" s="115">
        <v>249058851</v>
      </c>
      <c r="AO47" s="97">
        <f t="shared" si="40"/>
        <v>15859198563</v>
      </c>
      <c r="AQ47" s="30" t="s">
        <v>1267</v>
      </c>
      <c r="AR47" s="30">
        <v>177541469</v>
      </c>
      <c r="AS47" s="30">
        <f t="shared" si="25"/>
        <v>18325043518</v>
      </c>
      <c r="AU47" s="30" t="s">
        <v>1215</v>
      </c>
      <c r="AV47" s="30">
        <v>399357094</v>
      </c>
      <c r="AW47" s="30">
        <f t="shared" si="26"/>
        <v>18848197864</v>
      </c>
      <c r="AY47" s="30" t="s">
        <v>873</v>
      </c>
      <c r="AZ47" s="30">
        <v>535001233</v>
      </c>
      <c r="BA47" s="30">
        <f t="shared" si="42"/>
        <v>17958377822</v>
      </c>
      <c r="BC47" s="30" t="s">
        <v>923</v>
      </c>
      <c r="BD47" s="30">
        <v>336273085</v>
      </c>
      <c r="BE47" s="30">
        <f t="shared" si="28"/>
        <v>19714172845</v>
      </c>
      <c r="BG47" s="30" t="s">
        <v>974</v>
      </c>
      <c r="BH47" s="9">
        <v>455375796</v>
      </c>
      <c r="BI47" s="9">
        <f t="shared" si="38"/>
        <v>16615304447</v>
      </c>
      <c r="BK47" s="30" t="s">
        <v>1023</v>
      </c>
      <c r="BL47" s="9">
        <v>240292764</v>
      </c>
      <c r="BM47" s="9">
        <f t="shared" si="30"/>
        <v>13020467561</v>
      </c>
      <c r="BO47" s="65" t="s">
        <v>1072</v>
      </c>
      <c r="BP47" s="39">
        <v>354296413</v>
      </c>
      <c r="BQ47" s="39">
        <f t="shared" si="31"/>
        <v>17082428286</v>
      </c>
      <c r="BS47" s="63" t="s">
        <v>1123</v>
      </c>
      <c r="BT47" s="39">
        <v>375521802</v>
      </c>
      <c r="BU47" s="30">
        <f t="shared" si="32"/>
        <v>12754711737</v>
      </c>
      <c r="BW47" s="5" t="s">
        <v>1172</v>
      </c>
      <c r="BX47" s="30">
        <v>202134130</v>
      </c>
      <c r="BY47" s="30">
        <f t="shared" si="33"/>
        <v>9362204921</v>
      </c>
      <c r="CA47" s="5" t="s">
        <v>695</v>
      </c>
      <c r="CB47" s="30">
        <v>32756066</v>
      </c>
      <c r="CC47" s="30">
        <f t="shared" si="34"/>
        <v>1411662021</v>
      </c>
      <c r="CD47" s="8">
        <v>2.928</v>
      </c>
      <c r="CF47" s="5" t="s">
        <v>445</v>
      </c>
      <c r="CG47" s="6">
        <v>38277711</v>
      </c>
      <c r="CH47" s="6">
        <f t="shared" si="35"/>
        <v>1472293082</v>
      </c>
      <c r="CI47" s="9">
        <v>9945000</v>
      </c>
      <c r="CJ47" s="8">
        <v>2.9218</v>
      </c>
      <c r="CL47" s="5" t="s">
        <v>193</v>
      </c>
      <c r="CM47" s="6">
        <v>32099672</v>
      </c>
      <c r="CN47" s="6">
        <f t="shared" si="36"/>
        <v>990664179</v>
      </c>
      <c r="CO47" s="9">
        <v>14050000</v>
      </c>
      <c r="CP47" s="10">
        <v>3.1838</v>
      </c>
      <c r="CQ47" s="23"/>
      <c r="CR47" s="5" t="s">
        <v>44</v>
      </c>
      <c r="CS47" s="6">
        <v>25241664</v>
      </c>
      <c r="CT47" s="6">
        <f t="shared" si="37"/>
        <v>1389392283.8799999</v>
      </c>
      <c r="CU47" s="9">
        <v>75700000</v>
      </c>
      <c r="CV47" s="10">
        <v>3.5417</v>
      </c>
    </row>
    <row r="48" spans="27:100" ht="15.75">
      <c r="AA48" s="166"/>
      <c r="AB48" s="156"/>
      <c r="AC48" s="167"/>
      <c r="AE48" s="132" t="s">
        <v>1423</v>
      </c>
      <c r="AF48" s="155">
        <v>335917155</v>
      </c>
      <c r="AG48" s="129">
        <f t="shared" si="22"/>
        <v>17514776759</v>
      </c>
      <c r="AI48" s="132" t="s">
        <v>1372</v>
      </c>
      <c r="AJ48" s="133">
        <v>397619188</v>
      </c>
      <c r="AK48" s="129">
        <f t="shared" si="41"/>
        <v>19204857788</v>
      </c>
      <c r="AM48" s="114" t="s">
        <v>1320</v>
      </c>
      <c r="AN48" s="115">
        <v>231129604</v>
      </c>
      <c r="AO48" s="115">
        <f t="shared" si="40"/>
        <v>16090328167</v>
      </c>
      <c r="AQ48" s="30" t="s">
        <v>1268</v>
      </c>
      <c r="AR48" s="30">
        <v>291464668</v>
      </c>
      <c r="AS48" s="30">
        <f t="shared" si="25"/>
        <v>18616508186</v>
      </c>
      <c r="AU48" s="30" t="s">
        <v>1216</v>
      </c>
      <c r="AV48" s="30">
        <v>357518843</v>
      </c>
      <c r="AW48" s="30">
        <f t="shared" si="26"/>
        <v>19205716707</v>
      </c>
      <c r="AY48" s="30" t="s">
        <v>874</v>
      </c>
      <c r="AZ48" s="30">
        <v>437365110</v>
      </c>
      <c r="BA48" s="30">
        <f t="shared" si="42"/>
        <v>18395742932</v>
      </c>
      <c r="BC48" s="30" t="s">
        <v>924</v>
      </c>
      <c r="BD48" s="30">
        <v>612913297</v>
      </c>
      <c r="BE48" s="30">
        <f t="shared" si="28"/>
        <v>20327086142</v>
      </c>
      <c r="BG48" s="30" t="s">
        <v>975</v>
      </c>
      <c r="BH48" s="9">
        <v>510297120</v>
      </c>
      <c r="BI48" s="9">
        <f t="shared" si="38"/>
        <v>17125601567</v>
      </c>
      <c r="BK48" s="30" t="s">
        <v>1192</v>
      </c>
      <c r="BL48" s="9">
        <v>224849761</v>
      </c>
      <c r="BM48" s="9">
        <f t="shared" si="30"/>
        <v>13245317322</v>
      </c>
      <c r="BO48" s="65" t="s">
        <v>1189</v>
      </c>
      <c r="BP48" s="39">
        <v>512043067</v>
      </c>
      <c r="BQ48" s="39">
        <f t="shared" si="31"/>
        <v>17594471353</v>
      </c>
      <c r="BS48" s="63" t="s">
        <v>1124</v>
      </c>
      <c r="BT48" s="39">
        <v>352798952</v>
      </c>
      <c r="BU48" s="30">
        <f t="shared" si="32"/>
        <v>13107510689</v>
      </c>
      <c r="BW48" s="5" t="s">
        <v>1173</v>
      </c>
      <c r="BX48" s="30">
        <v>229276601</v>
      </c>
      <c r="BY48" s="30">
        <f t="shared" si="33"/>
        <v>9591481522</v>
      </c>
      <c r="CA48" s="5" t="s">
        <v>696</v>
      </c>
      <c r="CB48" s="30">
        <v>28562899</v>
      </c>
      <c r="CC48" s="30">
        <f t="shared" si="34"/>
        <v>1440224920</v>
      </c>
      <c r="CD48" s="8">
        <v>2.9353</v>
      </c>
      <c r="CF48" s="5" t="s">
        <v>446</v>
      </c>
      <c r="CG48" s="6">
        <v>41232194</v>
      </c>
      <c r="CH48" s="6">
        <f t="shared" si="35"/>
        <v>1513525276</v>
      </c>
      <c r="CI48" s="9">
        <v>10191999.999999996</v>
      </c>
      <c r="CJ48" s="8">
        <v>2.9192</v>
      </c>
      <c r="CL48" s="5" t="s">
        <v>194</v>
      </c>
      <c r="CM48" s="6">
        <v>27466198</v>
      </c>
      <c r="CN48" s="6">
        <f t="shared" si="36"/>
        <v>1018130377</v>
      </c>
      <c r="CO48" s="9">
        <v>19910000</v>
      </c>
      <c r="CP48" s="10">
        <v>3.15</v>
      </c>
      <c r="CQ48" s="23"/>
      <c r="CR48" s="5" t="s">
        <v>45</v>
      </c>
      <c r="CS48" s="6">
        <v>43677375</v>
      </c>
      <c r="CT48" s="6">
        <f t="shared" si="37"/>
        <v>1433069658.8799999</v>
      </c>
      <c r="CU48" s="9">
        <v>49700000</v>
      </c>
      <c r="CV48" s="10">
        <v>3.5845</v>
      </c>
    </row>
    <row r="49" spans="27:100" ht="15.75">
      <c r="AA49" s="166"/>
      <c r="AB49" s="156"/>
      <c r="AC49" s="167"/>
      <c r="AE49" s="132" t="s">
        <v>1424</v>
      </c>
      <c r="AF49" s="129">
        <v>288631364</v>
      </c>
      <c r="AG49" s="129">
        <f t="shared" si="22"/>
        <v>17803408123</v>
      </c>
      <c r="AI49" s="132"/>
      <c r="AJ49" s="133"/>
      <c r="AK49" s="129"/>
      <c r="AM49" s="114"/>
      <c r="AN49" s="115"/>
      <c r="AO49" s="115"/>
      <c r="AQ49" s="30"/>
      <c r="AR49" s="30"/>
      <c r="AS49" s="30"/>
      <c r="AU49" s="30"/>
      <c r="AV49" s="30"/>
      <c r="AW49" s="30"/>
      <c r="AY49" s="30"/>
      <c r="AZ49" s="30"/>
      <c r="BA49" s="30"/>
      <c r="BC49" s="30"/>
      <c r="BD49" s="30"/>
      <c r="BE49" s="30"/>
      <c r="BG49" s="30"/>
      <c r="BH49" s="9"/>
      <c r="BI49" s="9"/>
      <c r="BK49" s="30"/>
      <c r="BL49" s="9"/>
      <c r="BM49" s="9"/>
      <c r="BO49" s="65"/>
      <c r="BP49" s="39"/>
      <c r="BQ49" s="39"/>
      <c r="BS49" s="63"/>
      <c r="BT49" s="39"/>
      <c r="BU49" s="30"/>
      <c r="BW49" s="5"/>
      <c r="BX49" s="30"/>
      <c r="BY49" s="30"/>
      <c r="CA49" s="5"/>
      <c r="CB49" s="30"/>
      <c r="CC49" s="30"/>
      <c r="CD49" s="8"/>
      <c r="CF49" s="5"/>
      <c r="CG49" s="6"/>
      <c r="CH49" s="6"/>
      <c r="CI49" s="9"/>
      <c r="CJ49" s="8"/>
      <c r="CL49" s="5"/>
      <c r="CM49" s="6"/>
      <c r="CN49" s="6"/>
      <c r="CO49" s="9"/>
      <c r="CP49" s="10"/>
      <c r="CQ49" s="23"/>
      <c r="CR49" s="5"/>
      <c r="CS49" s="6"/>
      <c r="CT49" s="6"/>
      <c r="CU49" s="9"/>
      <c r="CV49" s="10"/>
    </row>
    <row r="50" spans="27:100" ht="15.75">
      <c r="AA50" s="166"/>
      <c r="AB50" s="156"/>
      <c r="AC50" s="167"/>
      <c r="AE50" s="132" t="s">
        <v>1425</v>
      </c>
      <c r="AF50" s="129">
        <v>294366853</v>
      </c>
      <c r="AG50" s="129">
        <f t="shared" si="22"/>
        <v>18097774976</v>
      </c>
      <c r="AI50" s="132" t="s">
        <v>1373</v>
      </c>
      <c r="AJ50" s="133">
        <v>336598150</v>
      </c>
      <c r="AK50" s="129">
        <f>SUM(AK48+AJ50)</f>
        <v>19541455938</v>
      </c>
      <c r="AM50" s="114" t="s">
        <v>1321</v>
      </c>
      <c r="AN50" s="115">
        <v>297520799</v>
      </c>
      <c r="AO50" s="115">
        <f>SUM(AO48+AN50)</f>
        <v>16387848966</v>
      </c>
      <c r="AQ50" s="30" t="s">
        <v>1269</v>
      </c>
      <c r="AR50" s="30">
        <v>223037513</v>
      </c>
      <c r="AS50" s="30">
        <f>SUM(AS48+AR50)</f>
        <v>18839545699</v>
      </c>
      <c r="AU50" s="30" t="s">
        <v>1217</v>
      </c>
      <c r="AV50" s="30">
        <v>318047048</v>
      </c>
      <c r="AW50" s="30">
        <f>SUM(AW48+AV50)</f>
        <v>19523763755</v>
      </c>
      <c r="AY50" s="30" t="s">
        <v>875</v>
      </c>
      <c r="AZ50" s="30">
        <v>434864691</v>
      </c>
      <c r="BA50" s="30">
        <f>SUM(BA48+AZ50)</f>
        <v>18830607623</v>
      </c>
      <c r="BC50" s="30" t="s">
        <v>925</v>
      </c>
      <c r="BD50" s="30">
        <v>390098014</v>
      </c>
      <c r="BE50" s="30">
        <f>SUM(BE48+BD50)</f>
        <v>20717184156</v>
      </c>
      <c r="BG50" s="30" t="s">
        <v>976</v>
      </c>
      <c r="BH50" s="9">
        <v>406578726</v>
      </c>
      <c r="BI50" s="9">
        <f>SUM(BH50+BI48)</f>
        <v>17532180293</v>
      </c>
      <c r="BK50" s="30" t="s">
        <v>1024</v>
      </c>
      <c r="BL50" s="9">
        <v>282918735</v>
      </c>
      <c r="BM50" s="9">
        <f>SUM(BM48+BL50)</f>
        <v>13528236057</v>
      </c>
      <c r="BO50" s="65" t="s">
        <v>1073</v>
      </c>
      <c r="BP50" s="39">
        <v>597572454</v>
      </c>
      <c r="BQ50" s="39">
        <f>+BP50+BQ48</f>
        <v>18192043807</v>
      </c>
      <c r="BS50" s="63" t="s">
        <v>1125</v>
      </c>
      <c r="BT50" s="39">
        <v>272290080</v>
      </c>
      <c r="BU50" s="30">
        <f>+BT50+BU48</f>
        <v>13379800769</v>
      </c>
      <c r="BW50" s="5" t="s">
        <v>1174</v>
      </c>
      <c r="BX50" s="30">
        <v>187734511</v>
      </c>
      <c r="BY50" s="30">
        <f>+BX50+BY48</f>
        <v>9779216033</v>
      </c>
      <c r="CA50" s="5" t="s">
        <v>697</v>
      </c>
      <c r="CB50" s="30">
        <v>62718221</v>
      </c>
      <c r="CC50" s="30">
        <f>+CB50+CC48</f>
        <v>1502943141</v>
      </c>
      <c r="CD50" s="8">
        <v>2.9345</v>
      </c>
      <c r="CF50" s="5" t="s">
        <v>447</v>
      </c>
      <c r="CG50" s="6">
        <v>36012493</v>
      </c>
      <c r="CH50" s="6">
        <f>+CG50+CH48</f>
        <v>1549537769</v>
      </c>
      <c r="CI50" s="9">
        <v>10061999.999999998</v>
      </c>
      <c r="CJ50" s="8">
        <v>2.9243</v>
      </c>
      <c r="CL50" s="5" t="s">
        <v>195</v>
      </c>
      <c r="CM50" s="6">
        <v>24676853</v>
      </c>
      <c r="CN50" s="6">
        <f>+CM50+CN48</f>
        <v>1042807230</v>
      </c>
      <c r="CO50" s="9">
        <v>8240000</v>
      </c>
      <c r="CP50" s="10">
        <v>3.1622</v>
      </c>
      <c r="CQ50" s="23"/>
      <c r="CR50" s="5" t="s">
        <v>46</v>
      </c>
      <c r="CS50" s="6">
        <v>41949832</v>
      </c>
      <c r="CT50" s="6">
        <f>+CT48+CS50</f>
        <v>1475019490.8799999</v>
      </c>
      <c r="CU50" s="9">
        <v>71200000</v>
      </c>
      <c r="CV50" s="10">
        <v>3.5978</v>
      </c>
    </row>
    <row r="51" spans="27:100" ht="15.75">
      <c r="AA51" s="166"/>
      <c r="AB51" s="156"/>
      <c r="AC51" s="167"/>
      <c r="AE51" s="132" t="s">
        <v>1426</v>
      </c>
      <c r="AF51" s="129">
        <v>342681292</v>
      </c>
      <c r="AG51" s="129">
        <f t="shared" si="22"/>
        <v>18440456268</v>
      </c>
      <c r="AI51" s="132" t="s">
        <v>1374</v>
      </c>
      <c r="AJ51" s="134">
        <v>301156528</v>
      </c>
      <c r="AK51" s="129">
        <f t="shared" si="41"/>
        <v>19842612466</v>
      </c>
      <c r="AM51" s="114" t="s">
        <v>1322</v>
      </c>
      <c r="AN51" s="115">
        <v>296288366</v>
      </c>
      <c r="AO51" s="115">
        <f t="shared" si="40"/>
        <v>16684137332</v>
      </c>
      <c r="AQ51" s="30" t="s">
        <v>1270</v>
      </c>
      <c r="AR51" s="30">
        <v>385966241</v>
      </c>
      <c r="AS51" s="30">
        <f aca="true" t="shared" si="43" ref="AS51:AS61">SUM(AS50+AR51)</f>
        <v>19225511940</v>
      </c>
      <c r="AU51" s="30" t="s">
        <v>1218</v>
      </c>
      <c r="AV51" s="30">
        <v>400568539</v>
      </c>
      <c r="AW51" s="30">
        <f t="shared" si="26"/>
        <v>19924332294</v>
      </c>
      <c r="AY51" s="30" t="s">
        <v>876</v>
      </c>
      <c r="AZ51" s="30">
        <v>328241568</v>
      </c>
      <c r="BA51" s="30">
        <f t="shared" si="42"/>
        <v>19158849191</v>
      </c>
      <c r="BC51" s="30" t="s">
        <v>926</v>
      </c>
      <c r="BD51" s="30">
        <v>445984593</v>
      </c>
      <c r="BE51" s="30">
        <f aca="true" t="shared" si="44" ref="BE51:BE61">SUM(BE50+BD51)</f>
        <v>21163168749</v>
      </c>
      <c r="BG51" s="30" t="s">
        <v>977</v>
      </c>
      <c r="BH51" s="9">
        <v>404008402</v>
      </c>
      <c r="BI51" s="9">
        <f t="shared" si="38"/>
        <v>17936188695</v>
      </c>
      <c r="BK51" s="30" t="s">
        <v>1025</v>
      </c>
      <c r="BL51" s="9">
        <v>300880280</v>
      </c>
      <c r="BM51" s="9">
        <f aca="true" t="shared" si="45" ref="BM51:BM61">SUM(BM50+BL51)</f>
        <v>13829116337</v>
      </c>
      <c r="BO51" s="65" t="s">
        <v>1074</v>
      </c>
      <c r="BP51" s="39">
        <v>428031166</v>
      </c>
      <c r="BQ51" s="39">
        <f aca="true" t="shared" si="46" ref="BQ51:BQ61">+BP51+BQ50</f>
        <v>18620074973</v>
      </c>
      <c r="BS51" s="63" t="s">
        <v>1126</v>
      </c>
      <c r="BT51" s="39">
        <v>396528268</v>
      </c>
      <c r="BU51" s="30">
        <f aca="true" t="shared" si="47" ref="BU51:BU61">+BT51+BU50</f>
        <v>13776329037</v>
      </c>
      <c r="BW51" s="5" t="s">
        <v>1175</v>
      </c>
      <c r="BX51" s="30">
        <v>193661047</v>
      </c>
      <c r="BY51" s="30">
        <f aca="true" t="shared" si="48" ref="BY51:BY61">+BX51+BY50</f>
        <v>9972877080</v>
      </c>
      <c r="CA51" s="5" t="s">
        <v>698</v>
      </c>
      <c r="CB51" s="30">
        <v>40543314</v>
      </c>
      <c r="CC51" s="30">
        <f aca="true" t="shared" si="49" ref="CC51:CC61">+CB51+CC50</f>
        <v>1543486455</v>
      </c>
      <c r="CD51" s="8">
        <v>2.9327</v>
      </c>
      <c r="CF51" s="5" t="s">
        <v>448</v>
      </c>
      <c r="CG51" s="6">
        <v>49084165</v>
      </c>
      <c r="CH51" s="6">
        <f aca="true" t="shared" si="50" ref="CH51:CH61">+CG51+CH50</f>
        <v>1598621934</v>
      </c>
      <c r="CI51" s="9">
        <v>10662272</v>
      </c>
      <c r="CJ51" s="8">
        <v>2.9235</v>
      </c>
      <c r="CL51" s="5" t="s">
        <v>196</v>
      </c>
      <c r="CM51" s="6">
        <v>8218255</v>
      </c>
      <c r="CN51" s="6">
        <f aca="true" t="shared" si="51" ref="CN51:CN61">+CM51+CN50</f>
        <v>1051025485</v>
      </c>
      <c r="CO51" s="9">
        <v>5310000</v>
      </c>
      <c r="CP51" s="10">
        <v>3.1817</v>
      </c>
      <c r="CQ51" s="23"/>
      <c r="CR51" s="5" t="s">
        <v>47</v>
      </c>
      <c r="CS51" s="6">
        <v>34546686</v>
      </c>
      <c r="CT51" s="6">
        <f aca="true" t="shared" si="52" ref="CT51:CT61">+CT50+CS51</f>
        <v>1509566176.8799999</v>
      </c>
      <c r="CU51" s="9">
        <v>69900000</v>
      </c>
      <c r="CV51" s="10">
        <v>3.6383</v>
      </c>
    </row>
    <row r="52" spans="27:100" ht="15.75">
      <c r="AA52" s="166"/>
      <c r="AB52" s="156"/>
      <c r="AC52" s="167"/>
      <c r="AE52" s="132" t="s">
        <v>1427</v>
      </c>
      <c r="AF52" s="129">
        <v>350762928</v>
      </c>
      <c r="AG52" s="129">
        <f t="shared" si="22"/>
        <v>18791219196</v>
      </c>
      <c r="AI52" s="132" t="s">
        <v>1375</v>
      </c>
      <c r="AJ52" s="134">
        <v>532770600</v>
      </c>
      <c r="AK52" s="129">
        <f t="shared" si="41"/>
        <v>20375383066</v>
      </c>
      <c r="AM52" s="114" t="s">
        <v>1323</v>
      </c>
      <c r="AN52" s="115">
        <v>309569658</v>
      </c>
      <c r="AO52" s="115">
        <f t="shared" si="40"/>
        <v>16993706990</v>
      </c>
      <c r="AQ52" s="30" t="s">
        <v>1271</v>
      </c>
      <c r="AR52" s="30">
        <v>266412504</v>
      </c>
      <c r="AS52" s="30">
        <f t="shared" si="43"/>
        <v>19491924444</v>
      </c>
      <c r="AU52" s="30" t="s">
        <v>1219</v>
      </c>
      <c r="AV52" s="30">
        <v>347365736</v>
      </c>
      <c r="AW52" s="30">
        <f t="shared" si="26"/>
        <v>20271698030</v>
      </c>
      <c r="AY52" s="30" t="s">
        <v>877</v>
      </c>
      <c r="AZ52" s="30">
        <v>344003795</v>
      </c>
      <c r="BA52" s="30">
        <f t="shared" si="42"/>
        <v>19502852986</v>
      </c>
      <c r="BC52" s="30" t="s">
        <v>927</v>
      </c>
      <c r="BD52" s="30">
        <v>654914154</v>
      </c>
      <c r="BE52" s="30">
        <f t="shared" si="44"/>
        <v>21818082903</v>
      </c>
      <c r="BG52" s="30" t="s">
        <v>978</v>
      </c>
      <c r="BH52" s="9">
        <v>590280686</v>
      </c>
      <c r="BI52" s="9">
        <f t="shared" si="38"/>
        <v>18526469381</v>
      </c>
      <c r="BK52" s="30" t="s">
        <v>1026</v>
      </c>
      <c r="BL52" s="9">
        <v>293528477</v>
      </c>
      <c r="BM52" s="9">
        <f t="shared" si="45"/>
        <v>14122644814</v>
      </c>
      <c r="BO52" s="65" t="s">
        <v>1075</v>
      </c>
      <c r="BP52" s="39">
        <v>261892213</v>
      </c>
      <c r="BQ52" s="39">
        <f t="shared" si="46"/>
        <v>18881967186</v>
      </c>
      <c r="BS52" s="63" t="s">
        <v>1127</v>
      </c>
      <c r="BT52" s="39">
        <v>329081404</v>
      </c>
      <c r="BU52" s="30">
        <f t="shared" si="47"/>
        <v>14105410441</v>
      </c>
      <c r="BW52" s="5" t="s">
        <v>1176</v>
      </c>
      <c r="BX52" s="30">
        <v>164485257</v>
      </c>
      <c r="BY52" s="30">
        <f t="shared" si="48"/>
        <v>10137362337</v>
      </c>
      <c r="CA52" s="5" t="s">
        <v>699</v>
      </c>
      <c r="CB52" s="30">
        <v>30810011</v>
      </c>
      <c r="CC52" s="30">
        <f t="shared" si="49"/>
        <v>1574296466</v>
      </c>
      <c r="CD52" s="8">
        <v>2.9422</v>
      </c>
      <c r="CF52" s="5" t="s">
        <v>449</v>
      </c>
      <c r="CG52" s="6">
        <v>25685675</v>
      </c>
      <c r="CH52" s="6">
        <f t="shared" si="50"/>
        <v>1624307609</v>
      </c>
      <c r="CI52" s="9">
        <v>8707999.999999993</v>
      </c>
      <c r="CJ52" s="8">
        <v>2.9163</v>
      </c>
      <c r="CL52" s="5" t="s">
        <v>197</v>
      </c>
      <c r="CM52" s="6">
        <v>26630805</v>
      </c>
      <c r="CN52" s="6">
        <f t="shared" si="51"/>
        <v>1077656290</v>
      </c>
      <c r="CO52" s="9">
        <v>4430000</v>
      </c>
      <c r="CP52" s="10">
        <v>3.2013</v>
      </c>
      <c r="CQ52" s="23"/>
      <c r="CR52" s="5" t="s">
        <v>48</v>
      </c>
      <c r="CS52" s="6">
        <v>52014954</v>
      </c>
      <c r="CT52" s="6">
        <f t="shared" si="52"/>
        <v>1561581130.8799999</v>
      </c>
      <c r="CU52" s="9">
        <v>70000000</v>
      </c>
      <c r="CV52" s="10">
        <v>3.645</v>
      </c>
    </row>
    <row r="53" spans="27:100" ht="15.75">
      <c r="AA53" s="166"/>
      <c r="AB53" s="156"/>
      <c r="AC53" s="167"/>
      <c r="AE53" s="132" t="s">
        <v>1429</v>
      </c>
      <c r="AF53" s="129">
        <v>346623950</v>
      </c>
      <c r="AG53" s="129">
        <f t="shared" si="22"/>
        <v>19137843146</v>
      </c>
      <c r="AH53" s="175"/>
      <c r="AI53" s="132" t="s">
        <v>1376</v>
      </c>
      <c r="AJ53" s="134">
        <v>506298429</v>
      </c>
      <c r="AK53" s="129">
        <f>SUM(AK52+AJ53)</f>
        <v>20881681495</v>
      </c>
      <c r="AM53" s="114" t="s">
        <v>1324</v>
      </c>
      <c r="AN53" s="115">
        <v>219142388</v>
      </c>
      <c r="AO53" s="115">
        <f>SUM(AO52+AN53)</f>
        <v>17212849378</v>
      </c>
      <c r="AQ53" s="30" t="s">
        <v>1272</v>
      </c>
      <c r="AR53" s="30">
        <v>375542765</v>
      </c>
      <c r="AS53" s="30">
        <f t="shared" si="43"/>
        <v>19867467209</v>
      </c>
      <c r="AU53" s="30" t="s">
        <v>1220</v>
      </c>
      <c r="AV53" s="30">
        <v>332317432</v>
      </c>
      <c r="AW53" s="30">
        <f>SUM(AW52+AV53)</f>
        <v>20604015462</v>
      </c>
      <c r="AY53" s="30" t="s">
        <v>878</v>
      </c>
      <c r="AZ53" s="30">
        <v>335764218</v>
      </c>
      <c r="BA53" s="30">
        <f>SUM(BA52+AZ53)</f>
        <v>19838617204</v>
      </c>
      <c r="BC53" s="30" t="s">
        <v>928</v>
      </c>
      <c r="BD53" s="30">
        <v>390828139</v>
      </c>
      <c r="BE53" s="30">
        <f t="shared" si="44"/>
        <v>22208911042</v>
      </c>
      <c r="BG53" s="30" t="s">
        <v>979</v>
      </c>
      <c r="BH53" s="9">
        <v>449881420</v>
      </c>
      <c r="BI53" s="9">
        <f>SUM(BH53+BI52)</f>
        <v>18976350801</v>
      </c>
      <c r="BK53" s="30" t="s">
        <v>1027</v>
      </c>
      <c r="BL53" s="9">
        <v>195266975</v>
      </c>
      <c r="BM53" s="9">
        <f t="shared" si="45"/>
        <v>14317911789</v>
      </c>
      <c r="BO53" s="65" t="s">
        <v>1076</v>
      </c>
      <c r="BP53" s="39">
        <v>266682736</v>
      </c>
      <c r="BQ53" s="39">
        <f t="shared" si="46"/>
        <v>19148649922</v>
      </c>
      <c r="BS53" s="63" t="s">
        <v>1128</v>
      </c>
      <c r="BT53" s="39">
        <v>340440903</v>
      </c>
      <c r="BU53" s="30">
        <f t="shared" si="47"/>
        <v>14445851344</v>
      </c>
      <c r="BW53" s="5" t="s">
        <v>1177</v>
      </c>
      <c r="BX53" s="30">
        <v>177567801</v>
      </c>
      <c r="BY53" s="30">
        <f t="shared" si="48"/>
        <v>10314930138</v>
      </c>
      <c r="CA53" s="5" t="s">
        <v>700</v>
      </c>
      <c r="CB53" s="30">
        <v>51280108</v>
      </c>
      <c r="CC53" s="30">
        <f t="shared" si="49"/>
        <v>1625576574</v>
      </c>
      <c r="CD53" s="8">
        <v>2.9518</v>
      </c>
      <c r="CF53" s="5" t="s">
        <v>450</v>
      </c>
      <c r="CG53" s="6">
        <v>25774705</v>
      </c>
      <c r="CH53" s="6">
        <f t="shared" si="50"/>
        <v>1650082314</v>
      </c>
      <c r="CI53" s="9">
        <v>11573000.000000002</v>
      </c>
      <c r="CJ53" s="8">
        <v>2.9233</v>
      </c>
      <c r="CL53" s="5" t="s">
        <v>198</v>
      </c>
      <c r="CM53" s="6">
        <v>8057754</v>
      </c>
      <c r="CN53" s="6">
        <f t="shared" si="51"/>
        <v>1085714044</v>
      </c>
      <c r="CO53" s="9">
        <v>-2360000</v>
      </c>
      <c r="CP53" s="10">
        <v>3.2187</v>
      </c>
      <c r="CQ53" s="23"/>
      <c r="CR53" s="5" t="s">
        <v>49</v>
      </c>
      <c r="CS53" s="6">
        <v>19265502</v>
      </c>
      <c r="CT53" s="6">
        <f t="shared" si="52"/>
        <v>1580846632.8799999</v>
      </c>
      <c r="CU53" s="9">
        <v>46600000</v>
      </c>
      <c r="CV53" s="10">
        <v>3.6267</v>
      </c>
    </row>
    <row r="54" spans="27:100" ht="15.75">
      <c r="AA54" s="166"/>
      <c r="AB54" s="156"/>
      <c r="AC54" s="167"/>
      <c r="AE54" s="132" t="s">
        <v>1428</v>
      </c>
      <c r="AF54" s="129">
        <v>303333486</v>
      </c>
      <c r="AG54" s="129">
        <f t="shared" si="22"/>
        <v>19441176632</v>
      </c>
      <c r="AH54" s="175"/>
      <c r="AI54" s="132" t="s">
        <v>1377</v>
      </c>
      <c r="AJ54" s="134">
        <v>303446585</v>
      </c>
      <c r="AK54" s="129">
        <f>SUM(AK53+AJ54)</f>
        <v>21185128080</v>
      </c>
      <c r="AM54" s="114" t="s">
        <v>1325</v>
      </c>
      <c r="AN54" s="115">
        <v>192294334</v>
      </c>
      <c r="AO54" s="115">
        <f>SUM(AO53+AN54)</f>
        <v>17405143712</v>
      </c>
      <c r="AQ54" s="30" t="s">
        <v>1273</v>
      </c>
      <c r="AR54" s="30">
        <v>611061014</v>
      </c>
      <c r="AS54" s="30">
        <f t="shared" si="43"/>
        <v>20478528223</v>
      </c>
      <c r="AU54" s="30" t="s">
        <v>1221</v>
      </c>
      <c r="AV54" s="30">
        <v>327796792</v>
      </c>
      <c r="AW54" s="30">
        <f>SUM(AW53+AV54)</f>
        <v>20931812254</v>
      </c>
      <c r="AY54" s="30" t="s">
        <v>879</v>
      </c>
      <c r="AZ54" s="30">
        <v>400277514</v>
      </c>
      <c r="BA54" s="30">
        <f>SUM(BA53+AZ54)</f>
        <v>20238894718</v>
      </c>
      <c r="BC54" s="30" t="s">
        <v>929</v>
      </c>
      <c r="BD54" s="30">
        <v>366432164</v>
      </c>
      <c r="BE54" s="30">
        <f t="shared" si="44"/>
        <v>22575343206</v>
      </c>
      <c r="BG54" s="30" t="s">
        <v>980</v>
      </c>
      <c r="BH54" s="9">
        <v>447857965</v>
      </c>
      <c r="BI54" s="9">
        <f>SUM(BH54+BI53)</f>
        <v>19424208766</v>
      </c>
      <c r="BK54" s="30" t="s">
        <v>1028</v>
      </c>
      <c r="BL54" s="9">
        <v>224945146</v>
      </c>
      <c r="BM54" s="9">
        <f t="shared" si="45"/>
        <v>14542856935</v>
      </c>
      <c r="BO54" s="65" t="s">
        <v>1077</v>
      </c>
      <c r="BP54" s="39">
        <v>279688610</v>
      </c>
      <c r="BQ54" s="39">
        <f t="shared" si="46"/>
        <v>19428338532</v>
      </c>
      <c r="BS54" s="63" t="s">
        <v>1129</v>
      </c>
      <c r="BT54" s="39">
        <v>400908899</v>
      </c>
      <c r="BU54" s="30">
        <f t="shared" si="47"/>
        <v>14846760243</v>
      </c>
      <c r="BW54" s="5" t="s">
        <v>1178</v>
      </c>
      <c r="BX54" s="30">
        <v>299274327</v>
      </c>
      <c r="BY54" s="30">
        <f t="shared" si="48"/>
        <v>10614204465</v>
      </c>
      <c r="CA54" s="5" t="s">
        <v>701</v>
      </c>
      <c r="CB54" s="30">
        <v>50677382</v>
      </c>
      <c r="CC54" s="30">
        <f t="shared" si="49"/>
        <v>1676253956</v>
      </c>
      <c r="CD54" s="8">
        <v>2.9522</v>
      </c>
      <c r="CF54" s="5" t="s">
        <v>451</v>
      </c>
      <c r="CG54" s="6">
        <v>45866485</v>
      </c>
      <c r="CH54" s="6">
        <f t="shared" si="50"/>
        <v>1695948799</v>
      </c>
      <c r="CI54" s="9">
        <v>10141000</v>
      </c>
      <c r="CJ54" s="8">
        <v>2.9122</v>
      </c>
      <c r="CL54" s="5" t="s">
        <v>199</v>
      </c>
      <c r="CM54" s="6">
        <v>40094162</v>
      </c>
      <c r="CN54" s="6">
        <f t="shared" si="51"/>
        <v>1125808206</v>
      </c>
      <c r="CO54" s="9">
        <v>6380000</v>
      </c>
      <c r="CP54" s="10">
        <v>3.1962</v>
      </c>
      <c r="CQ54" s="23"/>
      <c r="CR54" s="5" t="s">
        <v>50</v>
      </c>
      <c r="CS54" s="6">
        <v>33000615</v>
      </c>
      <c r="CT54" s="6">
        <f t="shared" si="52"/>
        <v>1613847247.8799999</v>
      </c>
      <c r="CU54" s="9">
        <v>80900000</v>
      </c>
      <c r="CV54" s="10">
        <v>3.6558</v>
      </c>
    </row>
    <row r="55" spans="27:100" ht="15.75">
      <c r="AA55" s="166"/>
      <c r="AB55" s="156"/>
      <c r="AC55" s="167"/>
      <c r="AE55" s="132" t="s">
        <v>1430</v>
      </c>
      <c r="AF55" s="129">
        <v>309003078</v>
      </c>
      <c r="AG55" s="129">
        <f t="shared" si="22"/>
        <v>19750179710</v>
      </c>
      <c r="AH55" s="175"/>
      <c r="AI55" s="132" t="s">
        <v>1378</v>
      </c>
      <c r="AJ55" s="134">
        <v>336888195</v>
      </c>
      <c r="AK55" s="129">
        <f aca="true" t="shared" si="53" ref="AK55:AK61">SUM(AK54+AJ55)</f>
        <v>21522016275</v>
      </c>
      <c r="AM55" s="114" t="s">
        <v>1326</v>
      </c>
      <c r="AN55" s="115">
        <v>131879770</v>
      </c>
      <c r="AO55" s="115">
        <f t="shared" si="40"/>
        <v>17537023482</v>
      </c>
      <c r="AQ55" s="30" t="s">
        <v>1274</v>
      </c>
      <c r="AR55" s="30">
        <v>641472281</v>
      </c>
      <c r="AS55" s="30">
        <f t="shared" si="43"/>
        <v>21120000504</v>
      </c>
      <c r="AU55" s="30" t="s">
        <v>1222</v>
      </c>
      <c r="AV55" s="30">
        <v>417003939</v>
      </c>
      <c r="AW55" s="30">
        <f t="shared" si="26"/>
        <v>21348816193</v>
      </c>
      <c r="AY55" s="30" t="s">
        <v>880</v>
      </c>
      <c r="AZ55" s="30">
        <v>388769866</v>
      </c>
      <c r="BA55" s="30">
        <f t="shared" si="42"/>
        <v>20627664584</v>
      </c>
      <c r="BC55" s="30" t="s">
        <v>930</v>
      </c>
      <c r="BD55" s="30">
        <v>290126931</v>
      </c>
      <c r="BE55" s="30">
        <f t="shared" si="44"/>
        <v>22865470137</v>
      </c>
      <c r="BG55" s="30" t="s">
        <v>981</v>
      </c>
      <c r="BH55" s="9">
        <v>343327616</v>
      </c>
      <c r="BI55" s="9">
        <f t="shared" si="38"/>
        <v>19767536382</v>
      </c>
      <c r="BK55" s="30" t="s">
        <v>1029</v>
      </c>
      <c r="BL55" s="9">
        <v>204157938</v>
      </c>
      <c r="BM55" s="9">
        <f t="shared" si="45"/>
        <v>14747014873</v>
      </c>
      <c r="BO55" s="65" t="s">
        <v>1078</v>
      </c>
      <c r="BP55" s="39">
        <v>320856635</v>
      </c>
      <c r="BQ55" s="39">
        <f t="shared" si="46"/>
        <v>19749195167</v>
      </c>
      <c r="BS55" s="63" t="s">
        <v>1130</v>
      </c>
      <c r="BT55" s="39">
        <v>343845030</v>
      </c>
      <c r="BU55" s="30">
        <f t="shared" si="47"/>
        <v>15190605273</v>
      </c>
      <c r="BW55" s="5" t="s">
        <v>1179</v>
      </c>
      <c r="BX55" s="30">
        <v>190479226</v>
      </c>
      <c r="BY55" s="30">
        <f t="shared" si="48"/>
        <v>10804683691</v>
      </c>
      <c r="CA55" s="5" t="s">
        <v>702</v>
      </c>
      <c r="CB55" s="30">
        <v>37013981</v>
      </c>
      <c r="CC55" s="30">
        <f t="shared" si="49"/>
        <v>1713267937</v>
      </c>
      <c r="CD55" s="8">
        <v>2.9397</v>
      </c>
      <c r="CF55" s="5" t="s">
        <v>452</v>
      </c>
      <c r="CG55" s="6">
        <v>39135914</v>
      </c>
      <c r="CH55" s="6">
        <f t="shared" si="50"/>
        <v>1735084713</v>
      </c>
      <c r="CI55" s="9">
        <v>8323000</v>
      </c>
      <c r="CJ55" s="8">
        <v>2.9165</v>
      </c>
      <c r="CL55" s="5" t="s">
        <v>200</v>
      </c>
      <c r="CM55" s="6">
        <v>13370294</v>
      </c>
      <c r="CN55" s="6">
        <f t="shared" si="51"/>
        <v>1139178500</v>
      </c>
      <c r="CO55" s="9">
        <v>9260000</v>
      </c>
      <c r="CP55" s="10">
        <v>3.174</v>
      </c>
      <c r="CQ55" s="23"/>
      <c r="CR55" s="5" t="s">
        <v>51</v>
      </c>
      <c r="CS55" s="6">
        <v>28220243</v>
      </c>
      <c r="CT55" s="6">
        <f t="shared" si="52"/>
        <v>1642067490.8799999</v>
      </c>
      <c r="CU55" s="9">
        <v>46400000</v>
      </c>
      <c r="CV55" s="10">
        <v>3.65</v>
      </c>
    </row>
    <row r="56" spans="27:100" ht="15.75">
      <c r="AA56" s="166"/>
      <c r="AB56" s="156"/>
      <c r="AC56" s="167"/>
      <c r="AE56" s="132" t="s">
        <v>1431</v>
      </c>
      <c r="AF56" s="129">
        <v>173860310</v>
      </c>
      <c r="AG56" s="129">
        <f t="shared" si="22"/>
        <v>19924040020</v>
      </c>
      <c r="AH56" s="175"/>
      <c r="AI56" s="132" t="s">
        <v>1379</v>
      </c>
      <c r="AJ56" s="134">
        <v>401731475</v>
      </c>
      <c r="AK56" s="129">
        <f t="shared" si="53"/>
        <v>21923747750</v>
      </c>
      <c r="AM56" s="114" t="s">
        <v>1327</v>
      </c>
      <c r="AN56" s="115">
        <v>116155803</v>
      </c>
      <c r="AO56" s="115">
        <f t="shared" si="40"/>
        <v>17653179285</v>
      </c>
      <c r="AQ56" s="30" t="s">
        <v>1275</v>
      </c>
      <c r="AR56" s="30">
        <v>487986241</v>
      </c>
      <c r="AS56" s="30">
        <f t="shared" si="43"/>
        <v>21607986745</v>
      </c>
      <c r="AU56" s="30" t="s">
        <v>1223</v>
      </c>
      <c r="AV56" s="30">
        <v>243704992</v>
      </c>
      <c r="AW56" s="30">
        <f t="shared" si="26"/>
        <v>21592521185</v>
      </c>
      <c r="AY56" s="30" t="s">
        <v>881</v>
      </c>
      <c r="AZ56" s="30">
        <v>314625405</v>
      </c>
      <c r="BA56" s="30">
        <f t="shared" si="42"/>
        <v>20942289989</v>
      </c>
      <c r="BC56" s="30" t="s">
        <v>931</v>
      </c>
      <c r="BD56" s="30">
        <v>399347965</v>
      </c>
      <c r="BE56" s="30">
        <f t="shared" si="44"/>
        <v>23264818102</v>
      </c>
      <c r="BG56" s="30" t="s">
        <v>982</v>
      </c>
      <c r="BH56" s="9">
        <v>479009685</v>
      </c>
      <c r="BI56" s="9">
        <f t="shared" si="38"/>
        <v>20246546067</v>
      </c>
      <c r="BK56" s="30" t="s">
        <v>1030</v>
      </c>
      <c r="BL56" s="9">
        <v>297951798</v>
      </c>
      <c r="BM56" s="9">
        <f t="shared" si="45"/>
        <v>15044966671</v>
      </c>
      <c r="BO56" s="65" t="s">
        <v>1079</v>
      </c>
      <c r="BP56" s="39">
        <v>284817809</v>
      </c>
      <c r="BQ56" s="39">
        <f t="shared" si="46"/>
        <v>20034012976</v>
      </c>
      <c r="BS56" s="63" t="s">
        <v>1131</v>
      </c>
      <c r="BT56" s="39">
        <v>319738978</v>
      </c>
      <c r="BU56" s="30">
        <f t="shared" si="47"/>
        <v>15510344251</v>
      </c>
      <c r="BW56" s="5" t="s">
        <v>1180</v>
      </c>
      <c r="BX56" s="30">
        <v>129388506</v>
      </c>
      <c r="BY56" s="30">
        <f t="shared" si="48"/>
        <v>10934072197</v>
      </c>
      <c r="CA56" s="5" t="s">
        <v>703</v>
      </c>
      <c r="CB56" s="30">
        <v>32651569</v>
      </c>
      <c r="CC56" s="30">
        <f t="shared" si="49"/>
        <v>1745919506</v>
      </c>
      <c r="CD56" s="8">
        <v>2.9253</v>
      </c>
      <c r="CF56" s="5" t="s">
        <v>453</v>
      </c>
      <c r="CG56" s="6">
        <v>31779046</v>
      </c>
      <c r="CH56" s="6">
        <f t="shared" si="50"/>
        <v>1766863759</v>
      </c>
      <c r="CI56" s="9">
        <v>12490100</v>
      </c>
      <c r="CJ56" s="8">
        <v>2.9325</v>
      </c>
      <c r="CL56" s="5" t="s">
        <v>201</v>
      </c>
      <c r="CM56" s="6">
        <v>20161032</v>
      </c>
      <c r="CN56" s="6">
        <f t="shared" si="51"/>
        <v>1159339532</v>
      </c>
      <c r="CO56" s="9">
        <v>5750000</v>
      </c>
      <c r="CP56" s="10">
        <v>3.1808</v>
      </c>
      <c r="CQ56" s="23"/>
      <c r="CR56" s="5" t="s">
        <v>52</v>
      </c>
      <c r="CS56" s="6">
        <v>20623615</v>
      </c>
      <c r="CT56" s="6">
        <f t="shared" si="52"/>
        <v>1662691105.8799999</v>
      </c>
      <c r="CU56" s="9">
        <v>63200000</v>
      </c>
      <c r="CV56" s="10">
        <v>3.6508</v>
      </c>
    </row>
    <row r="57" spans="27:100" ht="15.75">
      <c r="AA57" s="166"/>
      <c r="AB57" s="156"/>
      <c r="AC57" s="167"/>
      <c r="AE57" s="132" t="s">
        <v>1432</v>
      </c>
      <c r="AF57" s="129">
        <v>369342447</v>
      </c>
      <c r="AG57" s="129">
        <f t="shared" si="22"/>
        <v>20293382467</v>
      </c>
      <c r="AH57" s="175"/>
      <c r="AI57" s="132" t="s">
        <v>1380</v>
      </c>
      <c r="AJ57" s="134">
        <v>342868375</v>
      </c>
      <c r="AK57" s="129">
        <f t="shared" si="53"/>
        <v>22266616125</v>
      </c>
      <c r="AM57" s="114" t="s">
        <v>1328</v>
      </c>
      <c r="AN57" s="115">
        <v>108764571</v>
      </c>
      <c r="AO57" s="115">
        <f t="shared" si="40"/>
        <v>17761943856</v>
      </c>
      <c r="AQ57" s="30" t="s">
        <v>1276</v>
      </c>
      <c r="AR57" s="30">
        <v>388595443</v>
      </c>
      <c r="AS57" s="30">
        <f t="shared" si="43"/>
        <v>21996582188</v>
      </c>
      <c r="AU57" s="30" t="s">
        <v>1224</v>
      </c>
      <c r="AV57" s="30">
        <v>209287606</v>
      </c>
      <c r="AW57" s="30">
        <f t="shared" si="26"/>
        <v>21801808791</v>
      </c>
      <c r="AY57" s="30" t="s">
        <v>882</v>
      </c>
      <c r="AZ57" s="30">
        <v>277175442</v>
      </c>
      <c r="BA57" s="30">
        <f t="shared" si="42"/>
        <v>21219465431</v>
      </c>
      <c r="BC57" s="30" t="s">
        <v>932</v>
      </c>
      <c r="BD57" s="30">
        <v>250251662</v>
      </c>
      <c r="BE57" s="30">
        <f t="shared" si="44"/>
        <v>23515069764</v>
      </c>
      <c r="BG57" s="30" t="s">
        <v>983</v>
      </c>
      <c r="BH57" s="9">
        <v>203682797</v>
      </c>
      <c r="BI57" s="9">
        <f t="shared" si="38"/>
        <v>20450228864</v>
      </c>
      <c r="BK57" s="30" t="s">
        <v>1031</v>
      </c>
      <c r="BL57" s="9">
        <v>275047576</v>
      </c>
      <c r="BM57" s="9">
        <f t="shared" si="45"/>
        <v>15320014247</v>
      </c>
      <c r="BO57" s="65" t="s">
        <v>1080</v>
      </c>
      <c r="BP57" s="9">
        <v>299898179</v>
      </c>
      <c r="BQ57" s="39">
        <f t="shared" si="46"/>
        <v>20333911155</v>
      </c>
      <c r="BS57" s="63" t="s">
        <v>1132</v>
      </c>
      <c r="BT57" s="39">
        <v>189637220</v>
      </c>
      <c r="BU57" s="30">
        <f t="shared" si="47"/>
        <v>15699981471</v>
      </c>
      <c r="BW57" s="5" t="s">
        <v>1181</v>
      </c>
      <c r="BX57" s="30">
        <v>172254779</v>
      </c>
      <c r="BY57" s="30">
        <f t="shared" si="48"/>
        <v>11106326976</v>
      </c>
      <c r="CA57" s="5" t="s">
        <v>704</v>
      </c>
      <c r="CB57" s="30">
        <v>34263948</v>
      </c>
      <c r="CC57" s="30">
        <f t="shared" si="49"/>
        <v>1780183454</v>
      </c>
      <c r="CD57" s="8">
        <v>2.9312</v>
      </c>
      <c r="CF57" s="5" t="s">
        <v>454</v>
      </c>
      <c r="CG57" s="6">
        <v>28703159</v>
      </c>
      <c r="CH57" s="6">
        <f t="shared" si="50"/>
        <v>1795566918</v>
      </c>
      <c r="CI57" s="9">
        <v>8751999.999999996</v>
      </c>
      <c r="CJ57" s="8">
        <v>2.9387</v>
      </c>
      <c r="CL57" s="5" t="s">
        <v>202</v>
      </c>
      <c r="CM57" s="6">
        <v>29611657</v>
      </c>
      <c r="CN57" s="6">
        <f t="shared" si="51"/>
        <v>1188951189</v>
      </c>
      <c r="CO57" s="9">
        <v>779999.9999999976</v>
      </c>
      <c r="CP57" s="10">
        <v>3.1715</v>
      </c>
      <c r="CQ57" s="23"/>
      <c r="CR57" s="5" t="s">
        <v>53</v>
      </c>
      <c r="CS57" s="6">
        <v>26351271.66</v>
      </c>
      <c r="CT57" s="6">
        <f t="shared" si="52"/>
        <v>1689042377.54</v>
      </c>
      <c r="CU57" s="9">
        <v>47400000</v>
      </c>
      <c r="CV57" s="10">
        <v>3.7008</v>
      </c>
    </row>
    <row r="58" spans="27:100" ht="15.75">
      <c r="AA58" s="166"/>
      <c r="AB58" s="156"/>
      <c r="AC58" s="167"/>
      <c r="AE58" s="132" t="s">
        <v>1433</v>
      </c>
      <c r="AF58" s="129">
        <v>227073432</v>
      </c>
      <c r="AG58" s="129">
        <f t="shared" si="22"/>
        <v>20520455899</v>
      </c>
      <c r="AI58" s="138" t="s">
        <v>1381</v>
      </c>
      <c r="AJ58" s="133">
        <v>358017582</v>
      </c>
      <c r="AK58" s="129">
        <f>SUM(AK57+AJ58)</f>
        <v>22624633707</v>
      </c>
      <c r="AM58" s="114" t="s">
        <v>1329</v>
      </c>
      <c r="AN58" s="115">
        <f>86224307+10887433</f>
        <v>97111740</v>
      </c>
      <c r="AO58" s="115">
        <f>SUM(AO57+AN58)</f>
        <v>17859055596</v>
      </c>
      <c r="AQ58" s="30" t="s">
        <v>1277</v>
      </c>
      <c r="AR58" s="30">
        <v>356084093</v>
      </c>
      <c r="AS58" s="30">
        <f t="shared" si="43"/>
        <v>22352666281</v>
      </c>
      <c r="AU58" s="30" t="s">
        <v>1225</v>
      </c>
      <c r="AV58" s="30">
        <v>176305233</v>
      </c>
      <c r="AW58" s="30">
        <f>SUM(AW57+AV58)</f>
        <v>21978114024</v>
      </c>
      <c r="AY58" s="30" t="s">
        <v>883</v>
      </c>
      <c r="AZ58" s="30">
        <v>312426489</v>
      </c>
      <c r="BA58" s="30">
        <f>SUM(BA57+AZ58)</f>
        <v>21531891920</v>
      </c>
      <c r="BC58" s="30" t="s">
        <v>933</v>
      </c>
      <c r="BD58" s="30">
        <v>189294072</v>
      </c>
      <c r="BE58" s="30">
        <f t="shared" si="44"/>
        <v>23704363836</v>
      </c>
      <c r="BG58" s="30" t="s">
        <v>984</v>
      </c>
      <c r="BH58" s="9">
        <v>354641135</v>
      </c>
      <c r="BI58" s="9">
        <f>SUM(BH58+BI57)</f>
        <v>20804869999</v>
      </c>
      <c r="BK58" s="30" t="s">
        <v>1032</v>
      </c>
      <c r="BL58" s="9">
        <v>220246928</v>
      </c>
      <c r="BM58" s="9">
        <f t="shared" si="45"/>
        <v>15540261175</v>
      </c>
      <c r="BO58" s="65" t="s">
        <v>1081</v>
      </c>
      <c r="BP58" s="9">
        <v>227421219</v>
      </c>
      <c r="BQ58" s="39">
        <f t="shared" si="46"/>
        <v>20561332374</v>
      </c>
      <c r="BS58" s="63" t="s">
        <v>1133</v>
      </c>
      <c r="BT58" s="39">
        <v>372244999</v>
      </c>
      <c r="BU58" s="30">
        <f t="shared" si="47"/>
        <v>16072226470</v>
      </c>
      <c r="BW58" s="5" t="s">
        <v>1182</v>
      </c>
      <c r="BX58" s="30">
        <v>203304604</v>
      </c>
      <c r="BY58" s="30">
        <f t="shared" si="48"/>
        <v>11309631580</v>
      </c>
      <c r="CA58" s="5" t="s">
        <v>705</v>
      </c>
      <c r="CB58" s="30">
        <v>34743945</v>
      </c>
      <c r="CC58" s="30">
        <f t="shared" si="49"/>
        <v>1814927399</v>
      </c>
      <c r="CD58" s="8">
        <v>2.9355</v>
      </c>
      <c r="CF58" s="5" t="s">
        <v>455</v>
      </c>
      <c r="CG58" s="6">
        <v>40794129</v>
      </c>
      <c r="CH58" s="6">
        <f t="shared" si="50"/>
        <v>1836361047</v>
      </c>
      <c r="CI58" s="9">
        <v>20517000.000000004</v>
      </c>
      <c r="CJ58" s="8">
        <v>2.925</v>
      </c>
      <c r="CL58" s="5" t="s">
        <v>203</v>
      </c>
      <c r="CM58" s="6">
        <v>25574003</v>
      </c>
      <c r="CN58" s="6">
        <f t="shared" si="51"/>
        <v>1214525192</v>
      </c>
      <c r="CO58" s="9">
        <v>26280000</v>
      </c>
      <c r="CP58" s="10">
        <v>3.1493</v>
      </c>
      <c r="CQ58" s="23"/>
      <c r="CR58" s="5" t="s">
        <v>54</v>
      </c>
      <c r="CS58" s="6">
        <v>41752835</v>
      </c>
      <c r="CT58" s="6">
        <f t="shared" si="52"/>
        <v>1730795212.54</v>
      </c>
      <c r="CU58" s="9">
        <v>63700000</v>
      </c>
      <c r="CV58" s="10">
        <v>3.6333</v>
      </c>
    </row>
    <row r="59" spans="27:100" ht="15.75">
      <c r="AA59" s="166"/>
      <c r="AB59" s="156"/>
      <c r="AC59" s="167"/>
      <c r="AE59" s="132" t="s">
        <v>1434</v>
      </c>
      <c r="AF59" s="129">
        <v>358868974</v>
      </c>
      <c r="AG59" s="129">
        <f t="shared" si="22"/>
        <v>20879324873</v>
      </c>
      <c r="AI59" s="138" t="s">
        <v>1382</v>
      </c>
      <c r="AJ59" s="134">
        <v>214222916</v>
      </c>
      <c r="AK59" s="129">
        <f t="shared" si="53"/>
        <v>22838856623</v>
      </c>
      <c r="AM59" s="114" t="s">
        <v>1330</v>
      </c>
      <c r="AN59" s="124">
        <v>42348006</v>
      </c>
      <c r="AO59" s="122">
        <f t="shared" si="40"/>
        <v>17901403602</v>
      </c>
      <c r="AQ59" s="30" t="s">
        <v>1278</v>
      </c>
      <c r="AR59" s="30">
        <v>365408895</v>
      </c>
      <c r="AS59" s="30">
        <f t="shared" si="43"/>
        <v>22718075176</v>
      </c>
      <c r="AU59" s="30" t="s">
        <v>1226</v>
      </c>
      <c r="AV59" s="30">
        <v>251179274</v>
      </c>
      <c r="AW59" s="30">
        <f t="shared" si="26"/>
        <v>22229293298</v>
      </c>
      <c r="AY59" s="30" t="s">
        <v>884</v>
      </c>
      <c r="AZ59" s="30">
        <v>368919944</v>
      </c>
      <c r="BA59" s="30">
        <f>SUM(BA58+AZ59)</f>
        <v>21900811864</v>
      </c>
      <c r="BC59" s="30" t="s">
        <v>934</v>
      </c>
      <c r="BD59" s="30">
        <v>230136900</v>
      </c>
      <c r="BE59" s="30">
        <f t="shared" si="44"/>
        <v>23934500736</v>
      </c>
      <c r="BG59" s="30" t="s">
        <v>985</v>
      </c>
      <c r="BH59" s="9">
        <v>301368982</v>
      </c>
      <c r="BI59" s="9">
        <f t="shared" si="38"/>
        <v>21106238981</v>
      </c>
      <c r="BK59" s="30" t="s">
        <v>1033</v>
      </c>
      <c r="BL59" s="9">
        <v>191928108</v>
      </c>
      <c r="BM59" s="9">
        <f t="shared" si="45"/>
        <v>15732189283</v>
      </c>
      <c r="BO59" s="65" t="s">
        <v>1082</v>
      </c>
      <c r="BP59" s="9">
        <v>264378596</v>
      </c>
      <c r="BQ59" s="39">
        <f t="shared" si="46"/>
        <v>20825710970</v>
      </c>
      <c r="BS59" s="63" t="s">
        <v>1134</v>
      </c>
      <c r="BT59" s="39">
        <v>378510336</v>
      </c>
      <c r="BU59" s="30">
        <f t="shared" si="47"/>
        <v>16450736806</v>
      </c>
      <c r="BW59" s="5" t="s">
        <v>1183</v>
      </c>
      <c r="BX59" s="30">
        <v>129157809</v>
      </c>
      <c r="BY59" s="30">
        <f t="shared" si="48"/>
        <v>11438789389</v>
      </c>
      <c r="CA59" s="5" t="s">
        <v>706</v>
      </c>
      <c r="CB59" s="30">
        <v>40347498</v>
      </c>
      <c r="CC59" s="30">
        <f t="shared" si="49"/>
        <v>1855274897</v>
      </c>
      <c r="CD59" s="8">
        <v>2.9353</v>
      </c>
      <c r="CF59" s="5" t="s">
        <v>456</v>
      </c>
      <c r="CG59" s="6">
        <v>21226517</v>
      </c>
      <c r="CH59" s="6">
        <f t="shared" si="50"/>
        <v>1857587564</v>
      </c>
      <c r="CI59" s="9">
        <v>19171000.000000004</v>
      </c>
      <c r="CJ59" s="8">
        <v>2.9042</v>
      </c>
      <c r="CL59" s="5" t="s">
        <v>204</v>
      </c>
      <c r="CM59" s="6">
        <v>24718224</v>
      </c>
      <c r="CN59" s="6">
        <f t="shared" si="51"/>
        <v>1239243416</v>
      </c>
      <c r="CO59" s="9">
        <v>4870000</v>
      </c>
      <c r="CP59" s="10">
        <v>3.137</v>
      </c>
      <c r="CQ59" s="23"/>
      <c r="CR59" s="5" t="s">
        <v>55</v>
      </c>
      <c r="CS59" s="6">
        <v>16291086.45</v>
      </c>
      <c r="CT59" s="6">
        <f t="shared" si="52"/>
        <v>1747086298.99</v>
      </c>
      <c r="CU59" s="9">
        <v>28800000</v>
      </c>
      <c r="CV59" s="10">
        <v>3.615</v>
      </c>
    </row>
    <row r="60" spans="27:100" ht="15.75">
      <c r="AA60" s="166"/>
      <c r="AB60" s="156"/>
      <c r="AC60" s="167"/>
      <c r="AE60" s="132" t="s">
        <v>1435</v>
      </c>
      <c r="AF60" s="129">
        <v>129468758</v>
      </c>
      <c r="AG60" s="129">
        <f t="shared" si="22"/>
        <v>21008793631</v>
      </c>
      <c r="AI60" s="138" t="s">
        <v>1383</v>
      </c>
      <c r="AJ60" s="133">
        <v>318046923</v>
      </c>
      <c r="AK60" s="129">
        <f t="shared" si="53"/>
        <v>23156903546</v>
      </c>
      <c r="AM60" s="114" t="s">
        <v>1331</v>
      </c>
      <c r="AN60" s="124">
        <v>71951710</v>
      </c>
      <c r="AO60" s="122">
        <f t="shared" si="40"/>
        <v>17973355312</v>
      </c>
      <c r="AQ60" s="30" t="s">
        <v>1279</v>
      </c>
      <c r="AR60" s="30">
        <v>349008168</v>
      </c>
      <c r="AS60" s="30">
        <f t="shared" si="43"/>
        <v>23067083344</v>
      </c>
      <c r="AU60" s="30" t="s">
        <v>1227</v>
      </c>
      <c r="AV60" s="30">
        <v>275005443</v>
      </c>
      <c r="AW60" s="30">
        <f t="shared" si="26"/>
        <v>22504298741</v>
      </c>
      <c r="AY60" s="30" t="s">
        <v>885</v>
      </c>
      <c r="AZ60" s="30">
        <v>411888520</v>
      </c>
      <c r="BA60" s="30">
        <f t="shared" si="42"/>
        <v>22312700384</v>
      </c>
      <c r="BC60" s="30" t="s">
        <v>935</v>
      </c>
      <c r="BD60" s="30">
        <v>397010210</v>
      </c>
      <c r="BE60" s="30">
        <f t="shared" si="44"/>
        <v>24331510946</v>
      </c>
      <c r="BG60" s="30" t="s">
        <v>986</v>
      </c>
      <c r="BH60" s="9">
        <v>358714870</v>
      </c>
      <c r="BI60" s="9">
        <f t="shared" si="38"/>
        <v>21464953851</v>
      </c>
      <c r="BK60" s="30" t="s">
        <v>1034</v>
      </c>
      <c r="BL60" s="9">
        <v>174615171</v>
      </c>
      <c r="BM60" s="9">
        <f t="shared" si="45"/>
        <v>15906804454</v>
      </c>
      <c r="BO60" s="65" t="s">
        <v>1083</v>
      </c>
      <c r="BP60" s="6">
        <v>218454935</v>
      </c>
      <c r="BQ60" s="39">
        <f t="shared" si="46"/>
        <v>21044165905</v>
      </c>
      <c r="BS60" s="63" t="s">
        <v>1135</v>
      </c>
      <c r="BT60" s="39">
        <v>322325050</v>
      </c>
      <c r="BU60" s="30">
        <f t="shared" si="47"/>
        <v>16773061856</v>
      </c>
      <c r="BW60" s="5" t="s">
        <v>1184</v>
      </c>
      <c r="BX60" s="30">
        <v>243590223</v>
      </c>
      <c r="BY60" s="30">
        <f t="shared" si="48"/>
        <v>11682379612</v>
      </c>
      <c r="CA60" s="5" t="s">
        <v>707</v>
      </c>
      <c r="CB60" s="30">
        <v>56402362</v>
      </c>
      <c r="CC60" s="30">
        <f t="shared" si="49"/>
        <v>1911677259</v>
      </c>
      <c r="CD60" s="8">
        <v>2.9232</v>
      </c>
      <c r="CF60" s="5" t="s">
        <v>457</v>
      </c>
      <c r="CG60" s="6">
        <v>30299918</v>
      </c>
      <c r="CH60" s="6">
        <f t="shared" si="50"/>
        <v>1887887482</v>
      </c>
      <c r="CI60" s="9">
        <v>21190000</v>
      </c>
      <c r="CJ60" s="8">
        <v>2.9182</v>
      </c>
      <c r="CL60" s="5" t="s">
        <v>205</v>
      </c>
      <c r="CM60" s="6">
        <v>37647546</v>
      </c>
      <c r="CN60" s="6">
        <f t="shared" si="51"/>
        <v>1276890962</v>
      </c>
      <c r="CO60" s="9">
        <v>1780000</v>
      </c>
      <c r="CP60" s="10">
        <v>3.1133</v>
      </c>
      <c r="CQ60" s="23"/>
      <c r="CR60" s="5" t="s">
        <v>56</v>
      </c>
      <c r="CS60" s="6">
        <v>20488872</v>
      </c>
      <c r="CT60" s="6">
        <f t="shared" si="52"/>
        <v>1767575170.99</v>
      </c>
      <c r="CU60" s="9">
        <v>50000000</v>
      </c>
      <c r="CV60" s="10">
        <v>3.6163</v>
      </c>
    </row>
    <row r="61" spans="27:100" ht="15.75">
      <c r="AA61" s="166"/>
      <c r="AB61" s="156"/>
      <c r="AC61" s="167"/>
      <c r="AE61" s="132" t="s">
        <v>1436</v>
      </c>
      <c r="AF61" s="129">
        <v>390290452</v>
      </c>
      <c r="AG61" s="129">
        <f t="shared" si="22"/>
        <v>21399084083</v>
      </c>
      <c r="AI61" s="132" t="s">
        <v>1384</v>
      </c>
      <c r="AJ61" s="133">
        <v>511580124</v>
      </c>
      <c r="AK61" s="129">
        <f t="shared" si="53"/>
        <v>23668483670</v>
      </c>
      <c r="AM61" s="114" t="s">
        <v>1332</v>
      </c>
      <c r="AN61" s="124">
        <v>481445975</v>
      </c>
      <c r="AO61" s="122">
        <f t="shared" si="40"/>
        <v>18454801287</v>
      </c>
      <c r="AQ61" s="30" t="s">
        <v>1280</v>
      </c>
      <c r="AR61" s="30">
        <v>501699085</v>
      </c>
      <c r="AS61" s="30">
        <f t="shared" si="43"/>
        <v>23568782429</v>
      </c>
      <c r="AU61" s="30" t="s">
        <v>1228</v>
      </c>
      <c r="AV61" s="30">
        <v>427732537</v>
      </c>
      <c r="AW61" s="30">
        <f t="shared" si="26"/>
        <v>22932031278</v>
      </c>
      <c r="AY61" s="30" t="s">
        <v>886</v>
      </c>
      <c r="AZ61" s="30">
        <v>428953883</v>
      </c>
      <c r="BA61" s="30">
        <f t="shared" si="42"/>
        <v>22741654267</v>
      </c>
      <c r="BC61" s="30" t="s">
        <v>936</v>
      </c>
      <c r="BD61" s="30">
        <v>409668352</v>
      </c>
      <c r="BE61" s="30">
        <f t="shared" si="44"/>
        <v>24741179298</v>
      </c>
      <c r="BG61" s="30" t="s">
        <v>987</v>
      </c>
      <c r="BH61" s="9">
        <v>392474034</v>
      </c>
      <c r="BI61" s="9">
        <f t="shared" si="38"/>
        <v>21857427885</v>
      </c>
      <c r="BK61" s="30" t="s">
        <v>1035</v>
      </c>
      <c r="BL61" s="9">
        <v>136309498</v>
      </c>
      <c r="BM61" s="9">
        <f t="shared" si="45"/>
        <v>16043113952</v>
      </c>
      <c r="BO61" s="65" t="s">
        <v>1084</v>
      </c>
      <c r="BP61" s="9">
        <v>393964276</v>
      </c>
      <c r="BQ61" s="39">
        <f t="shared" si="46"/>
        <v>21438130181</v>
      </c>
      <c r="BS61" s="63" t="s">
        <v>1136</v>
      </c>
      <c r="BT61" s="39">
        <v>501922101</v>
      </c>
      <c r="BU61" s="30">
        <f t="shared" si="47"/>
        <v>17274983957</v>
      </c>
      <c r="BW61" s="5" t="s">
        <v>1185</v>
      </c>
      <c r="BX61" s="30">
        <v>314528332</v>
      </c>
      <c r="BY61" s="30">
        <f t="shared" si="48"/>
        <v>11996907944</v>
      </c>
      <c r="CA61" s="5" t="s">
        <v>708</v>
      </c>
      <c r="CB61" s="30">
        <v>48221214</v>
      </c>
      <c r="CC61" s="30">
        <f t="shared" si="49"/>
        <v>1959898473</v>
      </c>
      <c r="CD61" s="8">
        <v>2.9183</v>
      </c>
      <c r="CF61" s="5" t="s">
        <v>458</v>
      </c>
      <c r="CG61" s="6">
        <v>48730820</v>
      </c>
      <c r="CH61" s="6">
        <f t="shared" si="50"/>
        <v>1936618302</v>
      </c>
      <c r="CI61" s="9">
        <v>19201000.000000004</v>
      </c>
      <c r="CJ61" s="8">
        <v>2.912</v>
      </c>
      <c r="CL61" s="5" t="s">
        <v>206</v>
      </c>
      <c r="CM61" s="6">
        <v>26315059</v>
      </c>
      <c r="CN61" s="6">
        <f t="shared" si="51"/>
        <v>1303206021</v>
      </c>
      <c r="CO61" s="9">
        <v>-1760000</v>
      </c>
      <c r="CP61" s="10">
        <v>3.1078</v>
      </c>
      <c r="CQ61" s="23"/>
      <c r="CR61" s="5" t="s">
        <v>57</v>
      </c>
      <c r="CS61" s="6">
        <v>27234755</v>
      </c>
      <c r="CT61" s="6">
        <f t="shared" si="52"/>
        <v>1794809925.99</v>
      </c>
      <c r="CU61" s="9">
        <v>47300000</v>
      </c>
      <c r="CV61" s="10">
        <v>3.6208</v>
      </c>
    </row>
    <row r="62" spans="27:100" ht="16.5" thickBot="1">
      <c r="AA62" s="166"/>
      <c r="AB62" s="156"/>
      <c r="AC62" s="167"/>
      <c r="AE62" s="44"/>
      <c r="AF62" s="44"/>
      <c r="AG62" s="44"/>
      <c r="AI62" s="132"/>
      <c r="AJ62" s="134"/>
      <c r="AK62" s="129"/>
      <c r="AM62" s="125" t="s">
        <v>1333</v>
      </c>
      <c r="AN62" s="124"/>
      <c r="AO62" s="122"/>
      <c r="AQ62" s="30"/>
      <c r="AR62" s="30"/>
      <c r="AS62" s="30"/>
      <c r="AU62" s="30"/>
      <c r="AV62" s="30"/>
      <c r="AW62" s="30"/>
      <c r="AY62" s="85"/>
      <c r="AZ62" s="85"/>
      <c r="BA62" s="85"/>
      <c r="BC62" s="85"/>
      <c r="BD62" s="85"/>
      <c r="BE62" s="85"/>
      <c r="BG62" s="85"/>
      <c r="BH62" s="40"/>
      <c r="BI62" s="40"/>
      <c r="BK62" s="85"/>
      <c r="BL62" s="40"/>
      <c r="BM62" s="40"/>
      <c r="BO62" s="65"/>
      <c r="BP62" s="9"/>
      <c r="BQ62" s="39"/>
      <c r="BS62" s="40"/>
      <c r="BT62" s="38"/>
      <c r="BU62" s="85"/>
      <c r="BW62" s="37"/>
      <c r="BX62" s="85"/>
      <c r="BY62" s="85"/>
      <c r="CA62" s="5"/>
      <c r="CB62" s="30"/>
      <c r="CC62" s="30"/>
      <c r="CD62" s="8"/>
      <c r="CF62" s="5"/>
      <c r="CG62" s="6"/>
      <c r="CH62" s="6"/>
      <c r="CI62" s="9"/>
      <c r="CJ62" s="8"/>
      <c r="CL62" s="5"/>
      <c r="CM62" s="6"/>
      <c r="CN62" s="6"/>
      <c r="CO62" s="9"/>
      <c r="CP62" s="10"/>
      <c r="CQ62" s="23"/>
      <c r="CR62" s="5"/>
      <c r="CS62" s="6"/>
      <c r="CT62" s="6"/>
      <c r="CU62" s="9"/>
      <c r="CV62" s="10"/>
    </row>
    <row r="63" spans="27:100" ht="16.5" thickBot="1">
      <c r="AA63" s="172"/>
      <c r="AB63" s="173"/>
      <c r="AC63" s="174"/>
      <c r="AE63" s="54"/>
      <c r="AF63" s="54"/>
      <c r="AG63" s="54"/>
      <c r="AI63" s="139"/>
      <c r="AJ63" s="140"/>
      <c r="AK63" s="141"/>
      <c r="AN63" s="126">
        <v>752345316</v>
      </c>
      <c r="AO63" s="127" t="e">
        <f>SUM(#REF!+AN63)</f>
        <v>#REF!</v>
      </c>
      <c r="AQ63" s="69" t="s">
        <v>1281</v>
      </c>
      <c r="AR63" s="69">
        <v>364847326</v>
      </c>
      <c r="AS63" s="69" t="e">
        <f>SUM(#REF!+AR63)</f>
        <v>#REF!</v>
      </c>
      <c r="AU63" s="69" t="s">
        <v>1229</v>
      </c>
      <c r="AV63" s="69">
        <v>46960778</v>
      </c>
      <c r="AW63" s="69" t="e">
        <f>SUM(#REF!+AV63)</f>
        <v>#REF!</v>
      </c>
      <c r="AY63" s="85"/>
      <c r="AZ63" s="85"/>
      <c r="BA63" s="85"/>
      <c r="BC63" s="85"/>
      <c r="BD63" s="85"/>
      <c r="BE63" s="85"/>
      <c r="BG63" s="85"/>
      <c r="BH63" s="40"/>
      <c r="BI63" s="40"/>
      <c r="BK63" s="85"/>
      <c r="BL63" s="40"/>
      <c r="BM63" s="40"/>
      <c r="BO63" s="65"/>
      <c r="BP63" s="9"/>
      <c r="BQ63" s="39"/>
      <c r="BS63" s="40"/>
      <c r="BT63" s="38"/>
      <c r="BU63" s="85"/>
      <c r="BW63" s="37"/>
      <c r="BX63" s="85"/>
      <c r="BY63" s="85"/>
      <c r="CA63" s="5"/>
      <c r="CB63" s="30"/>
      <c r="CC63" s="30"/>
      <c r="CD63" s="8"/>
      <c r="CF63" s="5"/>
      <c r="CG63" s="6"/>
      <c r="CH63" s="6"/>
      <c r="CI63" s="9"/>
      <c r="CJ63" s="8"/>
      <c r="CL63" s="5"/>
      <c r="CM63" s="6"/>
      <c r="CN63" s="6"/>
      <c r="CO63" s="9"/>
      <c r="CP63" s="10"/>
      <c r="CQ63" s="23"/>
      <c r="CR63" s="5"/>
      <c r="CS63" s="6"/>
      <c r="CT63" s="6"/>
      <c r="CU63" s="9"/>
      <c r="CV63" s="10"/>
    </row>
    <row r="64" spans="43:100" ht="15.75">
      <c r="AQ64" s="85"/>
      <c r="AR64" s="85"/>
      <c r="AS64" s="85"/>
      <c r="AU64" s="85"/>
      <c r="AV64" s="85"/>
      <c r="AW64" s="85"/>
      <c r="AY64" s="85"/>
      <c r="AZ64" s="85"/>
      <c r="BA64" s="85"/>
      <c r="BC64" s="85"/>
      <c r="BD64" s="85"/>
      <c r="BE64" s="85"/>
      <c r="BG64" s="85"/>
      <c r="BH64" s="40"/>
      <c r="BI64" s="40"/>
      <c r="BK64" s="85"/>
      <c r="BL64" s="40"/>
      <c r="BM64" s="40"/>
      <c r="BO64" s="65"/>
      <c r="BP64" s="9"/>
      <c r="BQ64" s="39"/>
      <c r="BS64" s="40"/>
      <c r="BT64" s="38"/>
      <c r="BU64" s="85"/>
      <c r="BW64" s="37"/>
      <c r="BX64" s="85"/>
      <c r="BY64" s="85"/>
      <c r="CA64" s="5"/>
      <c r="CB64" s="30"/>
      <c r="CC64" s="30"/>
      <c r="CD64" s="8"/>
      <c r="CF64" s="5"/>
      <c r="CG64" s="6"/>
      <c r="CH64" s="6"/>
      <c r="CI64" s="9"/>
      <c r="CJ64" s="8"/>
      <c r="CL64" s="5"/>
      <c r="CM64" s="6"/>
      <c r="CN64" s="6"/>
      <c r="CO64" s="9"/>
      <c r="CP64" s="10"/>
      <c r="CQ64" s="23"/>
      <c r="CR64" s="5"/>
      <c r="CS64" s="6"/>
      <c r="CT64" s="6"/>
      <c r="CU64" s="9"/>
      <c r="CV64" s="10"/>
    </row>
    <row r="65" spans="67:100" ht="16.5" thickBot="1">
      <c r="BO65" s="66" t="s">
        <v>1085</v>
      </c>
      <c r="BP65" s="67">
        <v>280371254</v>
      </c>
      <c r="BQ65" s="68" t="e">
        <f>+BP65+#REF!</f>
        <v>#REF!</v>
      </c>
      <c r="CA65" s="5" t="s">
        <v>709</v>
      </c>
      <c r="CB65" s="30">
        <v>56486434</v>
      </c>
      <c r="CC65" s="30" t="e">
        <f>+CB65+#REF!</f>
        <v>#REF!</v>
      </c>
      <c r="CD65" s="8">
        <v>2.923</v>
      </c>
      <c r="CF65" s="5" t="s">
        <v>459</v>
      </c>
      <c r="CG65" s="6">
        <v>38041306</v>
      </c>
      <c r="CH65" s="6" t="e">
        <f>+CG65+#REF!</f>
        <v>#REF!</v>
      </c>
      <c r="CI65" s="9">
        <v>20072000.000000004</v>
      </c>
      <c r="CJ65" s="8">
        <v>2.9027</v>
      </c>
      <c r="CL65" s="5" t="s">
        <v>207</v>
      </c>
      <c r="CM65" s="6">
        <v>42736067</v>
      </c>
      <c r="CN65" s="6" t="e">
        <f>+CM65+#REF!</f>
        <v>#REF!</v>
      </c>
      <c r="CO65" s="9">
        <v>18900000</v>
      </c>
      <c r="CP65" s="10">
        <v>3.1</v>
      </c>
      <c r="CQ65" s="23"/>
      <c r="CR65" s="5" t="s">
        <v>58</v>
      </c>
      <c r="CS65" s="6">
        <v>38609477</v>
      </c>
      <c r="CT65" s="6" t="e">
        <f>+#REF!+CS65</f>
        <v>#REF!</v>
      </c>
      <c r="CU65" s="9">
        <v>50700000</v>
      </c>
      <c r="CV65" s="10">
        <v>3.6408</v>
      </c>
    </row>
    <row r="66" spans="27:100" ht="18" customHeight="1">
      <c r="AA66" t="s">
        <v>1194</v>
      </c>
      <c r="AE66" t="s">
        <v>1194</v>
      </c>
      <c r="AI66" t="s">
        <v>1194</v>
      </c>
      <c r="AM66" t="s">
        <v>1194</v>
      </c>
      <c r="AQ66" t="s">
        <v>1194</v>
      </c>
      <c r="AU66" t="s">
        <v>1194</v>
      </c>
      <c r="AY66" t="s">
        <v>1194</v>
      </c>
      <c r="BC66" t="s">
        <v>1194</v>
      </c>
      <c r="BG66" t="s">
        <v>1194</v>
      </c>
      <c r="BK66" t="s">
        <v>1194</v>
      </c>
      <c r="BS66" t="s">
        <v>1194</v>
      </c>
      <c r="BW66" t="s">
        <v>1194</v>
      </c>
      <c r="CA66" s="5" t="s">
        <v>710</v>
      </c>
      <c r="CB66" s="30">
        <v>29864119</v>
      </c>
      <c r="CC66" s="30" t="e">
        <f aca="true" t="shared" si="54" ref="CC66:CC78">+CB66+CC65</f>
        <v>#REF!</v>
      </c>
      <c r="CD66" s="8">
        <v>2.92</v>
      </c>
      <c r="CF66" s="5" t="s">
        <v>460</v>
      </c>
      <c r="CG66" s="6">
        <v>33952737</v>
      </c>
      <c r="CH66" s="6" t="e">
        <f aca="true" t="shared" si="55" ref="CH66:CH77">+CG66+CH65</f>
        <v>#REF!</v>
      </c>
      <c r="CI66" s="9">
        <v>20131000.000000004</v>
      </c>
      <c r="CJ66" s="8">
        <v>2.8932</v>
      </c>
      <c r="CL66" s="5" t="s">
        <v>208</v>
      </c>
      <c r="CM66" s="6">
        <v>41529378</v>
      </c>
      <c r="CN66" s="6" t="e">
        <f aca="true" t="shared" si="56" ref="CN66:CN78">+CM66+CN65</f>
        <v>#REF!</v>
      </c>
      <c r="CO66" s="9">
        <v>11970000</v>
      </c>
      <c r="CP66" s="10">
        <v>3.0655</v>
      </c>
      <c r="CQ66" s="23"/>
      <c r="CR66" s="5" t="s">
        <v>59</v>
      </c>
      <c r="CS66" s="6">
        <v>25722909</v>
      </c>
      <c r="CT66" s="6" t="e">
        <f aca="true" t="shared" si="57" ref="CT66:CT78">+CT65+CS66</f>
        <v>#REF!</v>
      </c>
      <c r="CU66" s="9">
        <v>40400000</v>
      </c>
      <c r="CV66" s="10">
        <v>3.6367</v>
      </c>
    </row>
    <row r="67" spans="67:100" ht="15.75">
      <c r="BO67" t="s">
        <v>1194</v>
      </c>
      <c r="CA67" s="5" t="s">
        <v>711</v>
      </c>
      <c r="CB67" s="30">
        <v>57464959</v>
      </c>
      <c r="CC67" s="30" t="e">
        <f t="shared" si="54"/>
        <v>#REF!</v>
      </c>
      <c r="CD67" s="8">
        <v>2.9145</v>
      </c>
      <c r="CF67" s="5" t="s">
        <v>461</v>
      </c>
      <c r="CG67" s="6">
        <v>37312577</v>
      </c>
      <c r="CH67" s="6" t="e">
        <f t="shared" si="55"/>
        <v>#REF!</v>
      </c>
      <c r="CI67" s="9">
        <v>20253000.000000004</v>
      </c>
      <c r="CJ67" s="8">
        <v>2.8832</v>
      </c>
      <c r="CL67" s="5" t="s">
        <v>209</v>
      </c>
      <c r="CM67" s="6">
        <v>28853594</v>
      </c>
      <c r="CN67" s="6" t="e">
        <f t="shared" si="56"/>
        <v>#REF!</v>
      </c>
      <c r="CO67" s="9">
        <v>-3360000</v>
      </c>
      <c r="CP67" s="10">
        <v>3.0192</v>
      </c>
      <c r="CQ67" s="23"/>
      <c r="CR67" s="5" t="s">
        <v>60</v>
      </c>
      <c r="CS67" s="6">
        <v>29553460</v>
      </c>
      <c r="CT67" s="6" t="e">
        <f t="shared" si="57"/>
        <v>#REF!</v>
      </c>
      <c r="CU67" s="9">
        <v>51000000</v>
      </c>
      <c r="CV67" s="10">
        <v>3.62</v>
      </c>
    </row>
    <row r="68" spans="79:100" ht="15.75">
      <c r="CA68" s="5" t="s">
        <v>712</v>
      </c>
      <c r="CB68" s="30">
        <v>33359188</v>
      </c>
      <c r="CC68" s="30" t="e">
        <f t="shared" si="54"/>
        <v>#REF!</v>
      </c>
      <c r="CD68" s="8">
        <v>2.9163</v>
      </c>
      <c r="CF68" s="5" t="s">
        <v>462</v>
      </c>
      <c r="CG68" s="6">
        <v>41034972</v>
      </c>
      <c r="CH68" s="6" t="e">
        <f t="shared" si="55"/>
        <v>#REF!</v>
      </c>
      <c r="CI68" s="9">
        <v>20066999.999999996</v>
      </c>
      <c r="CJ68" s="8">
        <v>2.8825</v>
      </c>
      <c r="CL68" s="5" t="s">
        <v>210</v>
      </c>
      <c r="CM68" s="6">
        <v>34299190</v>
      </c>
      <c r="CN68" s="6" t="e">
        <f t="shared" si="56"/>
        <v>#REF!</v>
      </c>
      <c r="CO68" s="9">
        <v>23040000</v>
      </c>
      <c r="CP68" s="10">
        <v>3.0195</v>
      </c>
      <c r="CQ68" s="23"/>
      <c r="CR68" s="5" t="s">
        <v>61</v>
      </c>
      <c r="CS68" s="6">
        <v>34260755</v>
      </c>
      <c r="CT68" s="6" t="e">
        <f t="shared" si="57"/>
        <v>#REF!</v>
      </c>
      <c r="CU68" s="9">
        <v>70500000</v>
      </c>
      <c r="CV68" s="10">
        <v>3.6108</v>
      </c>
    </row>
    <row r="69" spans="79:100" ht="15.75">
      <c r="CA69" s="5" t="s">
        <v>713</v>
      </c>
      <c r="CB69" s="30">
        <v>57150412</v>
      </c>
      <c r="CC69" s="30" t="e">
        <f t="shared" si="54"/>
        <v>#REF!</v>
      </c>
      <c r="CD69" s="8">
        <v>2.9142</v>
      </c>
      <c r="CF69" s="5" t="s">
        <v>463</v>
      </c>
      <c r="CG69" s="6">
        <v>47877350</v>
      </c>
      <c r="CH69" s="6" t="e">
        <f t="shared" si="55"/>
        <v>#REF!</v>
      </c>
      <c r="CI69" s="9">
        <v>24432000.000000004</v>
      </c>
      <c r="CJ69" s="8">
        <v>2.8667</v>
      </c>
      <c r="CL69" s="5" t="s">
        <v>211</v>
      </c>
      <c r="CM69" s="6">
        <v>25958556</v>
      </c>
      <c r="CN69" s="6" t="e">
        <f t="shared" si="56"/>
        <v>#REF!</v>
      </c>
      <c r="CO69" s="9">
        <v>1060000</v>
      </c>
      <c r="CP69" s="10">
        <v>3.0357</v>
      </c>
      <c r="CQ69" s="23"/>
      <c r="CR69" s="5" t="s">
        <v>62</v>
      </c>
      <c r="CS69" s="6">
        <v>46718630</v>
      </c>
      <c r="CT69" s="6" t="e">
        <f t="shared" si="57"/>
        <v>#REF!</v>
      </c>
      <c r="CU69" s="9">
        <v>56300000</v>
      </c>
      <c r="CV69" s="10">
        <v>3.6325</v>
      </c>
    </row>
    <row r="70" spans="36:100" ht="15.75">
      <c r="AJ70" s="133"/>
      <c r="CA70" s="5" t="s">
        <v>714</v>
      </c>
      <c r="CB70" s="30">
        <v>29825904</v>
      </c>
      <c r="CC70" s="30" t="e">
        <f t="shared" si="54"/>
        <v>#REF!</v>
      </c>
      <c r="CD70" s="8">
        <v>2.9165</v>
      </c>
      <c r="CF70" s="5" t="s">
        <v>464</v>
      </c>
      <c r="CG70" s="6">
        <v>41408411</v>
      </c>
      <c r="CH70" s="6" t="e">
        <f t="shared" si="55"/>
        <v>#REF!</v>
      </c>
      <c r="CI70" s="9">
        <v>25381000.000000004</v>
      </c>
      <c r="CJ70" s="8">
        <v>2.8658</v>
      </c>
      <c r="CL70" s="5" t="s">
        <v>212</v>
      </c>
      <c r="CM70" s="6">
        <v>32342714</v>
      </c>
      <c r="CN70" s="6" t="e">
        <f t="shared" si="56"/>
        <v>#REF!</v>
      </c>
      <c r="CO70" s="9">
        <v>21230000</v>
      </c>
      <c r="CP70" s="10">
        <v>3.0088</v>
      </c>
      <c r="CQ70" s="23"/>
      <c r="CR70" s="5" t="s">
        <v>63</v>
      </c>
      <c r="CS70" s="6">
        <v>44257270</v>
      </c>
      <c r="CT70" s="6" t="e">
        <f t="shared" si="57"/>
        <v>#REF!</v>
      </c>
      <c r="CU70" s="9">
        <v>70400000</v>
      </c>
      <c r="CV70" s="10">
        <v>3.6417</v>
      </c>
    </row>
    <row r="71" spans="36:100" ht="15.75">
      <c r="AJ71" s="134"/>
      <c r="CA71" s="5" t="s">
        <v>715</v>
      </c>
      <c r="CB71" s="30">
        <v>43500007</v>
      </c>
      <c r="CC71" s="30" t="e">
        <f t="shared" si="54"/>
        <v>#REF!</v>
      </c>
      <c r="CD71" s="8">
        <v>2.9188</v>
      </c>
      <c r="CF71" s="5" t="s">
        <v>465</v>
      </c>
      <c r="CG71" s="6">
        <v>35487134</v>
      </c>
      <c r="CH71" s="6" t="e">
        <f t="shared" si="55"/>
        <v>#REF!</v>
      </c>
      <c r="CI71" s="9">
        <v>25771000</v>
      </c>
      <c r="CJ71" s="8">
        <v>2.8752</v>
      </c>
      <c r="CL71" s="5" t="s">
        <v>213</v>
      </c>
      <c r="CM71" s="6">
        <v>51557933</v>
      </c>
      <c r="CN71" s="6" t="e">
        <f t="shared" si="56"/>
        <v>#REF!</v>
      </c>
      <c r="CO71" s="9">
        <v>19070000</v>
      </c>
      <c r="CP71" s="10">
        <v>2.9417</v>
      </c>
      <c r="CQ71" s="23"/>
      <c r="CR71" s="5" t="s">
        <v>64</v>
      </c>
      <c r="CS71" s="6">
        <v>35100861.9</v>
      </c>
      <c r="CT71" s="6" t="e">
        <f t="shared" si="57"/>
        <v>#REF!</v>
      </c>
      <c r="CU71" s="9">
        <v>70100000</v>
      </c>
      <c r="CV71" s="10">
        <v>3.6392</v>
      </c>
    </row>
    <row r="72" spans="36:100" ht="15.75">
      <c r="AJ72" s="134"/>
      <c r="CA72" s="5" t="s">
        <v>716</v>
      </c>
      <c r="CB72" s="30">
        <v>65540585</v>
      </c>
      <c r="CC72" s="30" t="e">
        <f t="shared" si="54"/>
        <v>#REF!</v>
      </c>
      <c r="CD72" s="8">
        <v>2.9222</v>
      </c>
      <c r="CF72" s="5" t="s">
        <v>466</v>
      </c>
      <c r="CG72" s="6">
        <v>37201549</v>
      </c>
      <c r="CH72" s="6" t="e">
        <f t="shared" si="55"/>
        <v>#REF!</v>
      </c>
      <c r="CI72" s="9">
        <v>24567999.999999996</v>
      </c>
      <c r="CJ72" s="8">
        <v>2.8818</v>
      </c>
      <c r="CL72" s="5" t="s">
        <v>214</v>
      </c>
      <c r="CM72" s="6">
        <v>45190638</v>
      </c>
      <c r="CN72" s="6" t="e">
        <f t="shared" si="56"/>
        <v>#REF!</v>
      </c>
      <c r="CO72" s="9">
        <v>17230000</v>
      </c>
      <c r="CP72" s="10">
        <v>2.9012</v>
      </c>
      <c r="CQ72" s="23"/>
      <c r="CR72" s="5" t="s">
        <v>65</v>
      </c>
      <c r="CS72" s="6">
        <v>32314248</v>
      </c>
      <c r="CT72" s="6" t="e">
        <f t="shared" si="57"/>
        <v>#REF!</v>
      </c>
      <c r="CU72" s="9">
        <v>55200000</v>
      </c>
      <c r="CV72" s="10">
        <v>3.63</v>
      </c>
    </row>
    <row r="73" spans="36:100" ht="15.75">
      <c r="AJ73" s="134"/>
      <c r="CA73" s="5" t="s">
        <v>717</v>
      </c>
      <c r="CB73" s="30">
        <v>47016226</v>
      </c>
      <c r="CC73" s="30" t="e">
        <f t="shared" si="54"/>
        <v>#REF!</v>
      </c>
      <c r="CD73" s="8">
        <v>2.9163</v>
      </c>
      <c r="CF73" s="5" t="s">
        <v>467</v>
      </c>
      <c r="CG73" s="6">
        <v>54032455</v>
      </c>
      <c r="CH73" s="6" t="e">
        <f t="shared" si="55"/>
        <v>#REF!</v>
      </c>
      <c r="CI73" s="9">
        <v>24212000</v>
      </c>
      <c r="CJ73" s="8">
        <v>2.8782</v>
      </c>
      <c r="CL73" s="5" t="s">
        <v>215</v>
      </c>
      <c r="CM73" s="6">
        <v>37758087</v>
      </c>
      <c r="CN73" s="6" t="e">
        <f t="shared" si="56"/>
        <v>#REF!</v>
      </c>
      <c r="CO73" s="9">
        <v>19920000</v>
      </c>
      <c r="CP73" s="10">
        <v>2.871</v>
      </c>
      <c r="CQ73" s="23"/>
      <c r="CR73" s="5" t="s">
        <v>66</v>
      </c>
      <c r="CS73" s="6">
        <v>20541588</v>
      </c>
      <c r="CT73" s="6" t="e">
        <f t="shared" si="57"/>
        <v>#REF!</v>
      </c>
      <c r="CU73" s="9">
        <v>42400000</v>
      </c>
      <c r="CV73" s="10">
        <v>3.5983</v>
      </c>
    </row>
    <row r="74" spans="36:100" ht="15.75">
      <c r="AJ74" s="134"/>
      <c r="CA74" s="5" t="s">
        <v>718</v>
      </c>
      <c r="CB74" s="30">
        <v>65926199</v>
      </c>
      <c r="CC74" s="30" t="e">
        <f t="shared" si="54"/>
        <v>#REF!</v>
      </c>
      <c r="CD74" s="8">
        <v>2.9233</v>
      </c>
      <c r="CF74" s="5" t="s">
        <v>468</v>
      </c>
      <c r="CG74" s="6">
        <v>37211987</v>
      </c>
      <c r="CH74" s="6" t="e">
        <f t="shared" si="55"/>
        <v>#REF!</v>
      </c>
      <c r="CI74" s="9">
        <v>30402000</v>
      </c>
      <c r="CJ74" s="8">
        <v>2.884</v>
      </c>
      <c r="CL74" s="5" t="s">
        <v>216</v>
      </c>
      <c r="CM74" s="6">
        <v>48276823</v>
      </c>
      <c r="CN74" s="6" t="e">
        <f t="shared" si="56"/>
        <v>#REF!</v>
      </c>
      <c r="CO74" s="9">
        <v>1480000</v>
      </c>
      <c r="CP74" s="10">
        <v>2.9625</v>
      </c>
      <c r="CQ74" s="23"/>
      <c r="CR74" s="5" t="s">
        <v>67</v>
      </c>
      <c r="CS74" s="6">
        <v>34795964</v>
      </c>
      <c r="CT74" s="6" t="e">
        <f t="shared" si="57"/>
        <v>#REF!</v>
      </c>
      <c r="CU74" s="9">
        <v>59800000</v>
      </c>
      <c r="CV74" s="10">
        <v>3.5817</v>
      </c>
    </row>
    <row r="75" spans="36:100" ht="15.75">
      <c r="AJ75" s="137"/>
      <c r="CA75" s="5" t="s">
        <v>719</v>
      </c>
      <c r="CB75" s="30">
        <v>39574071</v>
      </c>
      <c r="CC75" s="30" t="e">
        <f t="shared" si="54"/>
        <v>#REF!</v>
      </c>
      <c r="CD75" s="8">
        <v>2.9188</v>
      </c>
      <c r="CF75" s="5" t="s">
        <v>469</v>
      </c>
      <c r="CG75" s="6">
        <v>49039207</v>
      </c>
      <c r="CH75" s="6" t="e">
        <f t="shared" si="55"/>
        <v>#REF!</v>
      </c>
      <c r="CI75" s="9">
        <v>30287000</v>
      </c>
      <c r="CJ75" s="8">
        <v>2.865</v>
      </c>
      <c r="CL75" s="5" t="s">
        <v>217</v>
      </c>
      <c r="CM75" s="6">
        <v>24320584</v>
      </c>
      <c r="CN75" s="6" t="e">
        <f t="shared" si="56"/>
        <v>#REF!</v>
      </c>
      <c r="CO75" s="9">
        <v>3150000</v>
      </c>
      <c r="CP75" s="10">
        <v>2.9792</v>
      </c>
      <c r="CQ75" s="23"/>
      <c r="CR75" s="5" t="s">
        <v>68</v>
      </c>
      <c r="CS75" s="6">
        <v>31114676.340000004</v>
      </c>
      <c r="CT75" s="6" t="e">
        <f t="shared" si="57"/>
        <v>#REF!</v>
      </c>
      <c r="CU75" s="9">
        <v>53900000</v>
      </c>
      <c r="CV75" s="10">
        <v>3.6042</v>
      </c>
    </row>
    <row r="76" spans="79:100" ht="15.75">
      <c r="CA76" s="5" t="s">
        <v>720</v>
      </c>
      <c r="CB76" s="30">
        <v>32737027</v>
      </c>
      <c r="CC76" s="30" t="e">
        <f t="shared" si="54"/>
        <v>#REF!</v>
      </c>
      <c r="CD76" s="8">
        <v>2.9187</v>
      </c>
      <c r="CF76" s="5" t="s">
        <v>470</v>
      </c>
      <c r="CG76" s="6">
        <v>56680679</v>
      </c>
      <c r="CH76" s="6" t="e">
        <f t="shared" si="55"/>
        <v>#REF!</v>
      </c>
      <c r="CI76" s="9">
        <v>29602000.000000004</v>
      </c>
      <c r="CJ76" s="8">
        <v>2.855</v>
      </c>
      <c r="CL76" s="5" t="s">
        <v>218</v>
      </c>
      <c r="CM76" s="6">
        <v>26720498</v>
      </c>
      <c r="CN76" s="6" t="e">
        <f t="shared" si="56"/>
        <v>#REF!</v>
      </c>
      <c r="CO76" s="9">
        <v>8810000</v>
      </c>
      <c r="CP76" s="10">
        <v>2.9243</v>
      </c>
      <c r="CQ76" s="23"/>
      <c r="CR76" s="5" t="s">
        <v>69</v>
      </c>
      <c r="CS76" s="6">
        <v>17883663</v>
      </c>
      <c r="CT76" s="6" t="e">
        <f t="shared" si="57"/>
        <v>#REF!</v>
      </c>
      <c r="CU76" s="9">
        <v>29800000</v>
      </c>
      <c r="CV76" s="10">
        <v>3.6183</v>
      </c>
    </row>
    <row r="77" spans="79:100" ht="15.75">
      <c r="CA77" s="5" t="s">
        <v>721</v>
      </c>
      <c r="CB77" s="30">
        <v>26349468</v>
      </c>
      <c r="CC77" s="30" t="e">
        <f t="shared" si="54"/>
        <v>#REF!</v>
      </c>
      <c r="CD77" s="8">
        <v>2.9158</v>
      </c>
      <c r="CF77" s="5" t="s">
        <v>471</v>
      </c>
      <c r="CG77" s="6">
        <v>49106623</v>
      </c>
      <c r="CH77" s="6" t="e">
        <f t="shared" si="55"/>
        <v>#REF!</v>
      </c>
      <c r="CI77" s="9">
        <v>35150999.99999999</v>
      </c>
      <c r="CJ77" s="8">
        <v>2.8522</v>
      </c>
      <c r="CL77" s="5" t="s">
        <v>219</v>
      </c>
      <c r="CM77" s="6">
        <v>48220866</v>
      </c>
      <c r="CN77" s="6" t="e">
        <f t="shared" si="56"/>
        <v>#REF!</v>
      </c>
      <c r="CO77" s="9">
        <v>32790000</v>
      </c>
      <c r="CP77" s="10">
        <v>2.9</v>
      </c>
      <c r="CQ77" s="23"/>
      <c r="CR77" s="5" t="s">
        <v>70</v>
      </c>
      <c r="CS77" s="6">
        <v>24516126</v>
      </c>
      <c r="CT77" s="6" t="e">
        <f t="shared" si="57"/>
        <v>#REF!</v>
      </c>
      <c r="CU77" s="9">
        <v>49000000</v>
      </c>
      <c r="CV77" s="10">
        <v>3.6258</v>
      </c>
    </row>
    <row r="78" spans="79:100" ht="15.75">
      <c r="CA78" s="5" t="s">
        <v>722</v>
      </c>
      <c r="CB78" s="30">
        <v>41673225</v>
      </c>
      <c r="CC78" s="30" t="e">
        <f t="shared" si="54"/>
        <v>#REF!</v>
      </c>
      <c r="CD78" s="8">
        <v>2.9067</v>
      </c>
      <c r="CF78" s="5" t="s">
        <v>472</v>
      </c>
      <c r="CG78" s="6">
        <v>64339312</v>
      </c>
      <c r="CH78" s="6" t="e">
        <f aca="true" t="shared" si="58" ref="CH78:CH141">+CG78+CH77</f>
        <v>#REF!</v>
      </c>
      <c r="CI78" s="9">
        <v>34980000</v>
      </c>
      <c r="CJ78" s="8">
        <v>2.8457</v>
      </c>
      <c r="CL78" s="5" t="s">
        <v>220</v>
      </c>
      <c r="CM78" s="6">
        <v>29176605</v>
      </c>
      <c r="CN78" s="6" t="e">
        <f t="shared" si="56"/>
        <v>#REF!</v>
      </c>
      <c r="CO78" s="9">
        <v>2640000</v>
      </c>
      <c r="CP78" s="10">
        <v>2.9022</v>
      </c>
      <c r="CQ78" s="23"/>
      <c r="CR78" s="5" t="s">
        <v>71</v>
      </c>
      <c r="CS78" s="6">
        <v>21562635</v>
      </c>
      <c r="CT78" s="6" t="e">
        <f t="shared" si="57"/>
        <v>#REF!</v>
      </c>
      <c r="CU78" s="9">
        <v>36200000</v>
      </c>
      <c r="CV78" s="10">
        <v>3.605</v>
      </c>
    </row>
    <row r="79" spans="79:100" ht="15.75">
      <c r="CA79" s="5" t="s">
        <v>723</v>
      </c>
      <c r="CB79" s="30">
        <v>55653572</v>
      </c>
      <c r="CC79" s="30" t="e">
        <f aca="true" t="shared" si="59" ref="CC79:CC142">+CB79+CC78</f>
        <v>#REF!</v>
      </c>
      <c r="CD79" s="8">
        <v>2.8925</v>
      </c>
      <c r="CF79" s="5" t="s">
        <v>473</v>
      </c>
      <c r="CG79" s="6">
        <v>60157523</v>
      </c>
      <c r="CH79" s="6" t="e">
        <f t="shared" si="58"/>
        <v>#REF!</v>
      </c>
      <c r="CI79" s="9">
        <v>35501000</v>
      </c>
      <c r="CJ79" s="8">
        <v>2.8445</v>
      </c>
      <c r="CL79" s="5" t="s">
        <v>221</v>
      </c>
      <c r="CM79" s="6">
        <v>28603596</v>
      </c>
      <c r="CN79" s="6" t="e">
        <f aca="true" t="shared" si="60" ref="CN79:CN142">+CM79+CN78</f>
        <v>#REF!</v>
      </c>
      <c r="CO79" s="9">
        <v>10880000</v>
      </c>
      <c r="CP79" s="10">
        <v>2.8932</v>
      </c>
      <c r="CQ79" s="23"/>
      <c r="CR79" s="5" t="s">
        <v>72</v>
      </c>
      <c r="CS79" s="6">
        <v>17961035</v>
      </c>
      <c r="CT79" s="6" t="e">
        <f aca="true" t="shared" si="61" ref="CT79:CT142">+CT78+CS79</f>
        <v>#REF!</v>
      </c>
      <c r="CU79" s="9">
        <v>36300000</v>
      </c>
      <c r="CV79" s="10">
        <v>3.6117</v>
      </c>
    </row>
    <row r="80" spans="79:100" ht="15.75">
      <c r="CA80" s="5" t="s">
        <v>724</v>
      </c>
      <c r="CB80" s="30">
        <v>65296823</v>
      </c>
      <c r="CC80" s="30" t="e">
        <f t="shared" si="59"/>
        <v>#REF!</v>
      </c>
      <c r="CD80" s="8">
        <v>2.8938</v>
      </c>
      <c r="CF80" s="5" t="s">
        <v>474</v>
      </c>
      <c r="CG80" s="6">
        <v>62886873</v>
      </c>
      <c r="CH80" s="6" t="e">
        <f t="shared" si="58"/>
        <v>#REF!</v>
      </c>
      <c r="CI80" s="9">
        <v>42379000</v>
      </c>
      <c r="CJ80" s="8">
        <v>2.8108</v>
      </c>
      <c r="CL80" s="5" t="s">
        <v>222</v>
      </c>
      <c r="CM80" s="6">
        <v>36101761</v>
      </c>
      <c r="CN80" s="6" t="e">
        <f t="shared" si="60"/>
        <v>#REF!</v>
      </c>
      <c r="CO80" s="9">
        <v>6080000</v>
      </c>
      <c r="CP80" s="10">
        <v>2.9092</v>
      </c>
      <c r="CQ80" s="23"/>
      <c r="CR80" s="5" t="s">
        <v>73</v>
      </c>
      <c r="CS80" s="6">
        <v>39506996.25000001</v>
      </c>
      <c r="CT80" s="6" t="e">
        <f t="shared" si="61"/>
        <v>#REF!</v>
      </c>
      <c r="CU80" s="9">
        <v>70700000</v>
      </c>
      <c r="CV80" s="10">
        <v>3.625</v>
      </c>
    </row>
    <row r="81" spans="79:100" ht="15.75">
      <c r="CA81" s="5" t="s">
        <v>725</v>
      </c>
      <c r="CB81" s="30">
        <v>29413680</v>
      </c>
      <c r="CC81" s="30" t="e">
        <f t="shared" si="59"/>
        <v>#REF!</v>
      </c>
      <c r="CD81" s="8">
        <v>2.8927</v>
      </c>
      <c r="CF81" s="5" t="s">
        <v>475</v>
      </c>
      <c r="CG81" s="6">
        <v>51979940</v>
      </c>
      <c r="CH81" s="6" t="e">
        <f t="shared" si="58"/>
        <v>#REF!</v>
      </c>
      <c r="CI81" s="9">
        <v>42001000</v>
      </c>
      <c r="CJ81" s="8">
        <v>2.8037</v>
      </c>
      <c r="CL81" s="5" t="s">
        <v>223</v>
      </c>
      <c r="CM81" s="6">
        <v>37301557</v>
      </c>
      <c r="CN81" s="6" t="e">
        <f t="shared" si="60"/>
        <v>#REF!</v>
      </c>
      <c r="CO81" s="9">
        <v>3140000</v>
      </c>
      <c r="CP81" s="10">
        <v>2.9187</v>
      </c>
      <c r="CQ81" s="23"/>
      <c r="CR81" s="5" t="s">
        <v>74</v>
      </c>
      <c r="CS81" s="6">
        <v>12901031</v>
      </c>
      <c r="CT81" s="6" t="e">
        <f t="shared" si="61"/>
        <v>#REF!</v>
      </c>
      <c r="CU81" s="9">
        <v>22100000</v>
      </c>
      <c r="CV81" s="10">
        <v>3.628</v>
      </c>
    </row>
    <row r="82" spans="79:100" ht="15.75">
      <c r="CA82" s="5" t="s">
        <v>726</v>
      </c>
      <c r="CB82" s="30">
        <v>41089571</v>
      </c>
      <c r="CC82" s="30" t="e">
        <f t="shared" si="59"/>
        <v>#REF!</v>
      </c>
      <c r="CD82" s="8">
        <v>2.8897</v>
      </c>
      <c r="CF82" s="5" t="s">
        <v>476</v>
      </c>
      <c r="CG82" s="6">
        <v>47315200</v>
      </c>
      <c r="CH82" s="6" t="e">
        <f t="shared" si="58"/>
        <v>#REF!</v>
      </c>
      <c r="CI82" s="9">
        <v>47601000</v>
      </c>
      <c r="CJ82" s="8">
        <v>2.8162</v>
      </c>
      <c r="CL82" s="5" t="s">
        <v>224</v>
      </c>
      <c r="CM82" s="6">
        <v>46810140</v>
      </c>
      <c r="CN82" s="6" t="e">
        <f t="shared" si="60"/>
        <v>#REF!</v>
      </c>
      <c r="CO82" s="9">
        <v>21540000</v>
      </c>
      <c r="CP82" s="10">
        <v>2.895</v>
      </c>
      <c r="CQ82" s="23"/>
      <c r="CR82" s="5" t="s">
        <v>75</v>
      </c>
      <c r="CS82" s="6">
        <v>28787369</v>
      </c>
      <c r="CT82" s="6" t="e">
        <f t="shared" si="61"/>
        <v>#REF!</v>
      </c>
      <c r="CU82" s="9">
        <v>47300000</v>
      </c>
      <c r="CV82" s="10">
        <v>3.633</v>
      </c>
    </row>
    <row r="83" spans="79:100" ht="15.75">
      <c r="CA83" s="5" t="s">
        <v>727</v>
      </c>
      <c r="CB83" s="30">
        <v>56324608</v>
      </c>
      <c r="CC83" s="30" t="e">
        <f t="shared" si="59"/>
        <v>#REF!</v>
      </c>
      <c r="CD83" s="8">
        <v>2.8823</v>
      </c>
      <c r="CF83" s="5" t="s">
        <v>477</v>
      </c>
      <c r="CG83" s="6">
        <v>59392347</v>
      </c>
      <c r="CH83" s="6" t="e">
        <f t="shared" si="58"/>
        <v>#REF!</v>
      </c>
      <c r="CI83" s="9">
        <v>45401000</v>
      </c>
      <c r="CJ83" s="8">
        <v>2.8167</v>
      </c>
      <c r="CL83" s="5" t="s">
        <v>225</v>
      </c>
      <c r="CM83" s="6">
        <v>27168624</v>
      </c>
      <c r="CN83" s="6" t="e">
        <f t="shared" si="60"/>
        <v>#REF!</v>
      </c>
      <c r="CO83" s="9">
        <v>16300000</v>
      </c>
      <c r="CP83" s="10">
        <v>2.8897</v>
      </c>
      <c r="CQ83" s="23"/>
      <c r="CR83" s="5" t="s">
        <v>76</v>
      </c>
      <c r="CS83" s="6">
        <v>25179731.740000002</v>
      </c>
      <c r="CT83" s="6" t="e">
        <f t="shared" si="61"/>
        <v>#REF!</v>
      </c>
      <c r="CU83" s="9">
        <v>68600000</v>
      </c>
      <c r="CV83" s="10">
        <v>3.6368</v>
      </c>
    </row>
    <row r="84" spans="79:100" ht="15.75">
      <c r="CA84" s="5" t="s">
        <v>728</v>
      </c>
      <c r="CB84" s="30">
        <v>70287822</v>
      </c>
      <c r="CC84" s="30" t="e">
        <f t="shared" si="59"/>
        <v>#REF!</v>
      </c>
      <c r="CD84" s="8">
        <v>2.8838</v>
      </c>
      <c r="CF84" s="5" t="s">
        <v>478</v>
      </c>
      <c r="CG84" s="6">
        <v>53256458</v>
      </c>
      <c r="CH84" s="6" t="e">
        <f t="shared" si="58"/>
        <v>#REF!</v>
      </c>
      <c r="CI84" s="9">
        <v>45050999.99999999</v>
      </c>
      <c r="CJ84" s="8">
        <v>2.8142</v>
      </c>
      <c r="CL84" s="5" t="s">
        <v>226</v>
      </c>
      <c r="CM84" s="6">
        <v>60217218</v>
      </c>
      <c r="CN84" s="6" t="e">
        <f t="shared" si="60"/>
        <v>#REF!</v>
      </c>
      <c r="CO84" s="9">
        <v>4320000</v>
      </c>
      <c r="CP84" s="10">
        <v>2.924</v>
      </c>
      <c r="CQ84" s="23"/>
      <c r="CR84" s="5" t="s">
        <v>77</v>
      </c>
      <c r="CS84" s="6">
        <v>35302815</v>
      </c>
      <c r="CT84" s="6" t="e">
        <f t="shared" si="61"/>
        <v>#REF!</v>
      </c>
      <c r="CU84" s="9">
        <v>82000000</v>
      </c>
      <c r="CV84" s="10">
        <v>3.6247</v>
      </c>
    </row>
    <row r="85" spans="79:100" ht="15.75">
      <c r="CA85" s="5" t="s">
        <v>729</v>
      </c>
      <c r="CB85" s="30">
        <v>58766202</v>
      </c>
      <c r="CC85" s="30" t="e">
        <f t="shared" si="59"/>
        <v>#REF!</v>
      </c>
      <c r="CD85" s="8">
        <v>2.8938</v>
      </c>
      <c r="CF85" s="5" t="s">
        <v>479</v>
      </c>
      <c r="CG85" s="6">
        <v>60634741</v>
      </c>
      <c r="CH85" s="6" t="e">
        <f t="shared" si="58"/>
        <v>#REF!</v>
      </c>
      <c r="CI85" s="9">
        <v>43450999.99999999</v>
      </c>
      <c r="CJ85" s="8">
        <v>2.8195</v>
      </c>
      <c r="CL85" s="5" t="s">
        <v>227</v>
      </c>
      <c r="CM85" s="6">
        <v>49107001</v>
      </c>
      <c r="CN85" s="6" t="e">
        <f t="shared" si="60"/>
        <v>#REF!</v>
      </c>
      <c r="CO85" s="9">
        <v>1570000</v>
      </c>
      <c r="CP85" s="10">
        <v>2.959</v>
      </c>
      <c r="CQ85" s="23"/>
      <c r="CR85" s="5" t="s">
        <v>78</v>
      </c>
      <c r="CS85" s="6">
        <v>39107064</v>
      </c>
      <c r="CT85" s="6" t="e">
        <f t="shared" si="61"/>
        <v>#REF!</v>
      </c>
      <c r="CU85" s="9">
        <v>72800000</v>
      </c>
      <c r="CV85" s="10">
        <v>3.6092</v>
      </c>
    </row>
    <row r="86" spans="79:100" ht="15.75">
      <c r="CA86" s="5" t="s">
        <v>730</v>
      </c>
      <c r="CB86" s="30">
        <v>34854688</v>
      </c>
      <c r="CC86" s="30" t="e">
        <f t="shared" si="59"/>
        <v>#REF!</v>
      </c>
      <c r="CD86" s="8">
        <v>2.9012</v>
      </c>
      <c r="CF86" s="5" t="s">
        <v>480</v>
      </c>
      <c r="CG86" s="6">
        <v>55228179</v>
      </c>
      <c r="CH86" s="6" t="e">
        <f t="shared" si="58"/>
        <v>#REF!</v>
      </c>
      <c r="CI86" s="9">
        <v>45843000</v>
      </c>
      <c r="CJ86" s="8">
        <v>2.823</v>
      </c>
      <c r="CL86" s="5" t="s">
        <v>228</v>
      </c>
      <c r="CM86" s="6">
        <v>39732272</v>
      </c>
      <c r="CN86" s="6" t="e">
        <f t="shared" si="60"/>
        <v>#REF!</v>
      </c>
      <c r="CO86" s="9">
        <v>2240000</v>
      </c>
      <c r="CP86" s="10">
        <v>2.9377</v>
      </c>
      <c r="CQ86" s="23"/>
      <c r="CR86" s="5" t="s">
        <v>79</v>
      </c>
      <c r="CS86" s="6">
        <v>45080626</v>
      </c>
      <c r="CT86" s="6" t="e">
        <f t="shared" si="61"/>
        <v>#REF!</v>
      </c>
      <c r="CU86" s="9">
        <v>72300000</v>
      </c>
      <c r="CV86" s="10">
        <v>3.6092</v>
      </c>
    </row>
    <row r="87" spans="79:100" ht="15.75">
      <c r="CA87" s="5" t="s">
        <v>731</v>
      </c>
      <c r="CB87" s="30">
        <v>62079651</v>
      </c>
      <c r="CC87" s="30" t="e">
        <f t="shared" si="59"/>
        <v>#REF!</v>
      </c>
      <c r="CD87" s="8">
        <v>2.8983</v>
      </c>
      <c r="CF87" s="5" t="s">
        <v>481</v>
      </c>
      <c r="CG87" s="6">
        <v>49445788</v>
      </c>
      <c r="CH87" s="6" t="e">
        <f t="shared" si="58"/>
        <v>#REF!</v>
      </c>
      <c r="CI87" s="9">
        <v>46710999.99999999</v>
      </c>
      <c r="CJ87" s="8">
        <v>2.8355</v>
      </c>
      <c r="CL87" s="5" t="s">
        <v>229</v>
      </c>
      <c r="CM87" s="6">
        <v>45420465</v>
      </c>
      <c r="CN87" s="6" t="e">
        <f t="shared" si="60"/>
        <v>#REF!</v>
      </c>
      <c r="CO87" s="9">
        <v>9220000</v>
      </c>
      <c r="CP87" s="10">
        <v>2.8953</v>
      </c>
      <c r="CQ87" s="23"/>
      <c r="CR87" s="5" t="s">
        <v>80</v>
      </c>
      <c r="CS87" s="6">
        <v>36282141</v>
      </c>
      <c r="CT87" s="6" t="e">
        <f t="shared" si="61"/>
        <v>#REF!</v>
      </c>
      <c r="CU87" s="9">
        <v>59800000</v>
      </c>
      <c r="CV87" s="10">
        <v>3.6183</v>
      </c>
    </row>
    <row r="88" spans="79:100" ht="15.75">
      <c r="CA88" s="5" t="s">
        <v>732</v>
      </c>
      <c r="CB88" s="30">
        <v>74321331</v>
      </c>
      <c r="CC88" s="30" t="e">
        <f t="shared" si="59"/>
        <v>#REF!</v>
      </c>
      <c r="CD88" s="8">
        <v>2.9025</v>
      </c>
      <c r="CF88" s="5" t="s">
        <v>482</v>
      </c>
      <c r="CG88" s="6">
        <v>53891844</v>
      </c>
      <c r="CH88" s="6" t="e">
        <f t="shared" si="58"/>
        <v>#REF!</v>
      </c>
      <c r="CI88" s="9">
        <v>43501000</v>
      </c>
      <c r="CJ88" s="8">
        <v>2.8518</v>
      </c>
      <c r="CL88" s="5" t="s">
        <v>230</v>
      </c>
      <c r="CM88" s="6">
        <v>57803538</v>
      </c>
      <c r="CN88" s="6" t="e">
        <f t="shared" si="60"/>
        <v>#REF!</v>
      </c>
      <c r="CO88" s="9">
        <v>40780000</v>
      </c>
      <c r="CP88" s="10">
        <v>2.8552</v>
      </c>
      <c r="CQ88" s="23"/>
      <c r="CR88" s="5" t="s">
        <v>81</v>
      </c>
      <c r="CS88" s="6">
        <v>35106993</v>
      </c>
      <c r="CT88" s="6" t="e">
        <f t="shared" si="61"/>
        <v>#REF!</v>
      </c>
      <c r="CU88" s="9">
        <v>55400000</v>
      </c>
      <c r="CV88" s="10">
        <v>3.61</v>
      </c>
    </row>
    <row r="89" spans="79:100" ht="15.75">
      <c r="CA89" s="5" t="s">
        <v>733</v>
      </c>
      <c r="CB89" s="30">
        <v>44040679</v>
      </c>
      <c r="CC89" s="30" t="e">
        <f t="shared" si="59"/>
        <v>#REF!</v>
      </c>
      <c r="CD89" s="8">
        <v>2.9002</v>
      </c>
      <c r="CF89" s="5" t="s">
        <v>483</v>
      </c>
      <c r="CG89" s="6">
        <v>53080452</v>
      </c>
      <c r="CH89" s="6" t="e">
        <f t="shared" si="58"/>
        <v>#REF!</v>
      </c>
      <c r="CI89" s="9">
        <v>47073000</v>
      </c>
      <c r="CJ89" s="8">
        <v>2.8633</v>
      </c>
      <c r="CL89" s="5" t="s">
        <v>231</v>
      </c>
      <c r="CM89" s="6">
        <v>69660373</v>
      </c>
      <c r="CN89" s="6" t="e">
        <f t="shared" si="60"/>
        <v>#REF!</v>
      </c>
      <c r="CO89" s="9">
        <v>47890000</v>
      </c>
      <c r="CP89" s="10">
        <v>2.8378</v>
      </c>
      <c r="CQ89" s="23"/>
      <c r="CR89" s="5" t="s">
        <v>82</v>
      </c>
      <c r="CS89" s="6">
        <v>28822405</v>
      </c>
      <c r="CT89" s="6" t="e">
        <f t="shared" si="61"/>
        <v>#REF!</v>
      </c>
      <c r="CU89" s="9">
        <v>48500000</v>
      </c>
      <c r="CV89" s="10">
        <v>3.6237</v>
      </c>
    </row>
    <row r="90" spans="79:100" ht="15.75">
      <c r="CA90" s="5" t="s">
        <v>734</v>
      </c>
      <c r="CB90" s="30">
        <v>73204307</v>
      </c>
      <c r="CC90" s="30" t="e">
        <f t="shared" si="59"/>
        <v>#REF!</v>
      </c>
      <c r="CD90" s="8">
        <v>2.9012</v>
      </c>
      <c r="CF90" s="5" t="s">
        <v>484</v>
      </c>
      <c r="CG90" s="6">
        <v>68602526</v>
      </c>
      <c r="CH90" s="6" t="e">
        <f t="shared" si="58"/>
        <v>#REF!</v>
      </c>
      <c r="CI90" s="9">
        <v>43318377.81198615</v>
      </c>
      <c r="CJ90" s="8">
        <v>2.8583</v>
      </c>
      <c r="CL90" s="5" t="s">
        <v>232</v>
      </c>
      <c r="CM90" s="6">
        <v>38806109</v>
      </c>
      <c r="CN90" s="6" t="e">
        <f t="shared" si="60"/>
        <v>#REF!</v>
      </c>
      <c r="CO90" s="9">
        <v>9440000</v>
      </c>
      <c r="CP90" s="10">
        <v>2.852</v>
      </c>
      <c r="CQ90" s="23"/>
      <c r="CR90" s="5" t="s">
        <v>83</v>
      </c>
      <c r="CS90" s="6">
        <v>17974540</v>
      </c>
      <c r="CT90" s="6" t="e">
        <f t="shared" si="61"/>
        <v>#REF!</v>
      </c>
      <c r="CU90" s="9">
        <v>40600000</v>
      </c>
      <c r="CV90" s="10">
        <v>3.6297</v>
      </c>
    </row>
    <row r="91" spans="79:100" ht="15.75">
      <c r="CA91" s="5" t="s">
        <v>735</v>
      </c>
      <c r="CB91" s="30">
        <v>53855437</v>
      </c>
      <c r="CC91" s="30" t="e">
        <f t="shared" si="59"/>
        <v>#REF!</v>
      </c>
      <c r="CD91" s="8">
        <v>2.9013</v>
      </c>
      <c r="CF91" s="5" t="s">
        <v>485</v>
      </c>
      <c r="CG91" s="6">
        <v>63673048</v>
      </c>
      <c r="CH91" s="6" t="e">
        <f t="shared" si="58"/>
        <v>#REF!</v>
      </c>
      <c r="CI91" s="9">
        <v>47571000.00000001</v>
      </c>
      <c r="CJ91" s="8">
        <v>2.8407</v>
      </c>
      <c r="CL91" s="5" t="s">
        <v>233</v>
      </c>
      <c r="CM91" s="6">
        <v>55547327</v>
      </c>
      <c r="CN91" s="6" t="e">
        <f t="shared" si="60"/>
        <v>#REF!</v>
      </c>
      <c r="CO91" s="9">
        <v>10370000</v>
      </c>
      <c r="CP91" s="10">
        <v>2.8752</v>
      </c>
      <c r="CQ91" s="23"/>
      <c r="CR91" s="5" t="s">
        <v>84</v>
      </c>
      <c r="CS91" s="6">
        <v>34647529</v>
      </c>
      <c r="CT91" s="6" t="e">
        <f t="shared" si="61"/>
        <v>#REF!</v>
      </c>
      <c r="CU91" s="9">
        <v>59100000</v>
      </c>
      <c r="CV91" s="10">
        <v>3.6393</v>
      </c>
    </row>
    <row r="92" spans="79:100" ht="15.75">
      <c r="CA92" s="5" t="s">
        <v>736</v>
      </c>
      <c r="CB92" s="30">
        <v>36575560</v>
      </c>
      <c r="CC92" s="30" t="e">
        <f t="shared" si="59"/>
        <v>#REF!</v>
      </c>
      <c r="CD92" s="8">
        <v>2.9002</v>
      </c>
      <c r="CF92" s="5" t="s">
        <v>486</v>
      </c>
      <c r="CG92" s="6">
        <v>62005520</v>
      </c>
      <c r="CH92" s="6" t="e">
        <f t="shared" si="58"/>
        <v>#REF!</v>
      </c>
      <c r="CI92" s="9">
        <v>44778999.99999999</v>
      </c>
      <c r="CJ92" s="8">
        <v>2.8298</v>
      </c>
      <c r="CL92" s="5" t="s">
        <v>234</v>
      </c>
      <c r="CM92" s="11">
        <v>67275934</v>
      </c>
      <c r="CN92" s="6" t="e">
        <f t="shared" si="60"/>
        <v>#REF!</v>
      </c>
      <c r="CO92" s="9">
        <v>25700000</v>
      </c>
      <c r="CP92" s="10">
        <v>2.8602</v>
      </c>
      <c r="CQ92" s="23"/>
      <c r="CR92" s="5" t="s">
        <v>85</v>
      </c>
      <c r="CS92" s="6">
        <v>26705121</v>
      </c>
      <c r="CT92" s="6" t="e">
        <f t="shared" si="61"/>
        <v>#REF!</v>
      </c>
      <c r="CU92" s="9">
        <v>53300000</v>
      </c>
      <c r="CV92" s="10">
        <v>3.6342</v>
      </c>
    </row>
    <row r="93" spans="79:100" ht="15.75">
      <c r="CA93" s="5" t="s">
        <v>737</v>
      </c>
      <c r="CB93" s="30">
        <v>54823069</v>
      </c>
      <c r="CC93" s="30" t="e">
        <f t="shared" si="59"/>
        <v>#REF!</v>
      </c>
      <c r="CD93" s="8">
        <v>2.8982</v>
      </c>
      <c r="CF93" s="5" t="s">
        <v>487</v>
      </c>
      <c r="CG93" s="6">
        <v>69181373</v>
      </c>
      <c r="CH93" s="6" t="e">
        <f t="shared" si="58"/>
        <v>#REF!</v>
      </c>
      <c r="CI93" s="9">
        <v>50355999.999999985</v>
      </c>
      <c r="CJ93" s="8">
        <v>2.8483</v>
      </c>
      <c r="CL93" s="5" t="s">
        <v>235</v>
      </c>
      <c r="CM93" s="6">
        <v>37805776</v>
      </c>
      <c r="CN93" s="6" t="e">
        <f t="shared" si="60"/>
        <v>#REF!</v>
      </c>
      <c r="CO93" s="9">
        <v>45680000</v>
      </c>
      <c r="CP93" s="10">
        <v>2.8547</v>
      </c>
      <c r="CQ93" s="23"/>
      <c r="CR93" s="5" t="s">
        <v>86</v>
      </c>
      <c r="CS93" s="6">
        <v>17392207</v>
      </c>
      <c r="CT93" s="6" t="e">
        <f t="shared" si="61"/>
        <v>#REF!</v>
      </c>
      <c r="CU93" s="9">
        <v>37800000</v>
      </c>
      <c r="CV93" s="10">
        <v>3.6317</v>
      </c>
    </row>
    <row r="94" spans="79:100" ht="15.75">
      <c r="CA94" s="5" t="s">
        <v>738</v>
      </c>
      <c r="CB94" s="30">
        <v>94483511</v>
      </c>
      <c r="CC94" s="30" t="e">
        <f t="shared" si="59"/>
        <v>#REF!</v>
      </c>
      <c r="CD94" s="8">
        <v>2.9037</v>
      </c>
      <c r="CF94" s="5" t="s">
        <v>488</v>
      </c>
      <c r="CG94" s="6">
        <v>79555317</v>
      </c>
      <c r="CH94" s="6" t="e">
        <f t="shared" si="58"/>
        <v>#REF!</v>
      </c>
      <c r="CI94" s="9">
        <v>44215538.999999985</v>
      </c>
      <c r="CJ94" s="8">
        <v>2.863</v>
      </c>
      <c r="CL94" s="5" t="s">
        <v>236</v>
      </c>
      <c r="CM94" s="6">
        <v>40949425</v>
      </c>
      <c r="CN94" s="6" t="e">
        <f t="shared" si="60"/>
        <v>#REF!</v>
      </c>
      <c r="CO94" s="9">
        <v>47220000</v>
      </c>
      <c r="CP94" s="10">
        <v>2.8295</v>
      </c>
      <c r="CQ94" s="23"/>
      <c r="CR94" s="5" t="s">
        <v>87</v>
      </c>
      <c r="CS94" s="6">
        <v>27566348</v>
      </c>
      <c r="CT94" s="6" t="e">
        <f t="shared" si="61"/>
        <v>#REF!</v>
      </c>
      <c r="CU94" s="9">
        <v>43500000</v>
      </c>
      <c r="CV94" s="10">
        <v>3.6508</v>
      </c>
    </row>
    <row r="95" spans="79:100" ht="15.75">
      <c r="CA95" s="5" t="s">
        <v>739</v>
      </c>
      <c r="CB95" s="30">
        <v>123233165</v>
      </c>
      <c r="CC95" s="30" t="e">
        <f t="shared" si="59"/>
        <v>#REF!</v>
      </c>
      <c r="CD95" s="8">
        <v>2.9133</v>
      </c>
      <c r="CF95" s="5" t="s">
        <v>489</v>
      </c>
      <c r="CG95" s="6">
        <v>70644570</v>
      </c>
      <c r="CH95" s="6" t="e">
        <f t="shared" si="58"/>
        <v>#REF!</v>
      </c>
      <c r="CI95" s="9">
        <v>45834100</v>
      </c>
      <c r="CJ95" s="8">
        <v>2.8452</v>
      </c>
      <c r="CL95" s="5" t="s">
        <v>237</v>
      </c>
      <c r="CM95" s="6">
        <v>70006671</v>
      </c>
      <c r="CN95" s="6" t="e">
        <f t="shared" si="60"/>
        <v>#REF!</v>
      </c>
      <c r="CO95" s="9">
        <v>94540000</v>
      </c>
      <c r="CP95" s="10">
        <v>2.7947</v>
      </c>
      <c r="CQ95" s="23"/>
      <c r="CR95" s="5" t="s">
        <v>88</v>
      </c>
      <c r="CS95" s="6">
        <v>20893436</v>
      </c>
      <c r="CT95" s="6" t="e">
        <f t="shared" si="61"/>
        <v>#REF!</v>
      </c>
      <c r="CU95" s="9">
        <v>61400000</v>
      </c>
      <c r="CV95" s="10">
        <v>3.658</v>
      </c>
    </row>
    <row r="96" spans="79:100" ht="15.75">
      <c r="CA96" s="5" t="s">
        <v>740</v>
      </c>
      <c r="CB96" s="30">
        <v>44689579</v>
      </c>
      <c r="CC96" s="30" t="e">
        <f t="shared" si="59"/>
        <v>#REF!</v>
      </c>
      <c r="CD96" s="8">
        <v>2.904</v>
      </c>
      <c r="CF96" s="5" t="s">
        <v>490</v>
      </c>
      <c r="CG96" s="6">
        <v>64331627</v>
      </c>
      <c r="CH96" s="6" t="e">
        <f t="shared" si="58"/>
        <v>#REF!</v>
      </c>
      <c r="CI96" s="9">
        <v>44019000</v>
      </c>
      <c r="CJ96" s="8">
        <v>2.8438</v>
      </c>
      <c r="CL96" s="5" t="s">
        <v>238</v>
      </c>
      <c r="CM96" s="6">
        <v>49794797</v>
      </c>
      <c r="CN96" s="6" t="e">
        <f t="shared" si="60"/>
        <v>#REF!</v>
      </c>
      <c r="CO96" s="9">
        <v>78770000</v>
      </c>
      <c r="CP96" s="10">
        <v>2.7975</v>
      </c>
      <c r="CQ96" s="23"/>
      <c r="CR96" s="5" t="s">
        <v>89</v>
      </c>
      <c r="CS96" s="6">
        <v>33092880</v>
      </c>
      <c r="CT96" s="6" t="e">
        <f t="shared" si="61"/>
        <v>#REF!</v>
      </c>
      <c r="CU96" s="9">
        <v>64200000</v>
      </c>
      <c r="CV96" s="10">
        <v>3.6492</v>
      </c>
    </row>
    <row r="97" spans="79:100" ht="15.75">
      <c r="CA97" s="5" t="s">
        <v>741</v>
      </c>
      <c r="CB97" s="30">
        <v>62148887</v>
      </c>
      <c r="CC97" s="30" t="e">
        <f t="shared" si="59"/>
        <v>#REF!</v>
      </c>
      <c r="CD97" s="8">
        <v>2.8968</v>
      </c>
      <c r="CF97" s="5" t="s">
        <v>491</v>
      </c>
      <c r="CG97" s="6">
        <v>56876012</v>
      </c>
      <c r="CH97" s="6" t="e">
        <f t="shared" si="58"/>
        <v>#REF!</v>
      </c>
      <c r="CI97" s="9">
        <v>46019000</v>
      </c>
      <c r="CJ97" s="8">
        <v>2.8592</v>
      </c>
      <c r="CL97" s="5" t="s">
        <v>239</v>
      </c>
      <c r="CM97" s="6">
        <v>37330070</v>
      </c>
      <c r="CN97" s="6" t="e">
        <f t="shared" si="60"/>
        <v>#REF!</v>
      </c>
      <c r="CO97" s="9">
        <v>74580000</v>
      </c>
      <c r="CP97" s="10">
        <v>2.7965</v>
      </c>
      <c r="CQ97" s="23"/>
      <c r="CR97" s="5" t="s">
        <v>90</v>
      </c>
      <c r="CS97" s="6">
        <v>27867822</v>
      </c>
      <c r="CT97" s="6" t="e">
        <f t="shared" si="61"/>
        <v>#REF!</v>
      </c>
      <c r="CU97" s="9">
        <v>61000000</v>
      </c>
      <c r="CV97" s="10">
        <v>3.6583</v>
      </c>
    </row>
    <row r="98" spans="79:100" ht="15.75">
      <c r="CA98" s="5" t="s">
        <v>742</v>
      </c>
      <c r="CB98" s="30">
        <v>60654491</v>
      </c>
      <c r="CC98" s="30" t="e">
        <f t="shared" si="59"/>
        <v>#REF!</v>
      </c>
      <c r="CD98" s="8">
        <v>2.8963</v>
      </c>
      <c r="CF98" s="5" t="s">
        <v>492</v>
      </c>
      <c r="CG98" s="6">
        <v>58862140</v>
      </c>
      <c r="CH98" s="6" t="e">
        <f t="shared" si="58"/>
        <v>#REF!</v>
      </c>
      <c r="CI98" s="9">
        <v>44439495</v>
      </c>
      <c r="CJ98" s="8">
        <v>2.864</v>
      </c>
      <c r="CL98" s="5" t="s">
        <v>240</v>
      </c>
      <c r="CM98" s="6">
        <v>41124117</v>
      </c>
      <c r="CN98" s="6" t="e">
        <f t="shared" si="60"/>
        <v>#REF!</v>
      </c>
      <c r="CO98" s="9">
        <v>5500000</v>
      </c>
      <c r="CP98" s="10">
        <v>2.8055</v>
      </c>
      <c r="CQ98" s="23"/>
      <c r="CR98" s="5" t="s">
        <v>91</v>
      </c>
      <c r="CS98" s="6">
        <v>31237730</v>
      </c>
      <c r="CT98" s="6" t="e">
        <f t="shared" si="61"/>
        <v>#REF!</v>
      </c>
      <c r="CU98" s="9">
        <v>51700000</v>
      </c>
      <c r="CV98" s="10">
        <v>3.665</v>
      </c>
    </row>
    <row r="99" spans="79:100" ht="15.75">
      <c r="CA99" s="5" t="s">
        <v>743</v>
      </c>
      <c r="CB99" s="30">
        <v>72512461</v>
      </c>
      <c r="CC99" s="30" t="e">
        <f t="shared" si="59"/>
        <v>#REF!</v>
      </c>
      <c r="CD99" s="8">
        <v>2.8957</v>
      </c>
      <c r="CF99" s="5" t="s">
        <v>493</v>
      </c>
      <c r="CG99" s="6">
        <v>66052333</v>
      </c>
      <c r="CH99" s="6" t="e">
        <f t="shared" si="58"/>
        <v>#REF!</v>
      </c>
      <c r="CI99" s="9">
        <v>46085000</v>
      </c>
      <c r="CJ99" s="8">
        <v>2.8837</v>
      </c>
      <c r="CL99" s="5" t="s">
        <v>241</v>
      </c>
      <c r="CM99" s="6">
        <v>81532256</v>
      </c>
      <c r="CN99" s="6" t="e">
        <f t="shared" si="60"/>
        <v>#REF!</v>
      </c>
      <c r="CO99" s="9">
        <v>142470000</v>
      </c>
      <c r="CP99" s="10">
        <v>2.7683</v>
      </c>
      <c r="CQ99" s="23"/>
      <c r="CR99" s="5" t="s">
        <v>92</v>
      </c>
      <c r="CS99" s="6">
        <v>9348865</v>
      </c>
      <c r="CT99" s="6" t="e">
        <f t="shared" si="61"/>
        <v>#REF!</v>
      </c>
      <c r="CU99" s="9">
        <v>30000000</v>
      </c>
      <c r="CV99" s="10">
        <v>3.6678</v>
      </c>
    </row>
    <row r="100" spans="79:100" ht="15.75">
      <c r="CA100" s="5" t="s">
        <v>744</v>
      </c>
      <c r="CB100" s="30">
        <v>55291109</v>
      </c>
      <c r="CC100" s="30" t="e">
        <f t="shared" si="59"/>
        <v>#REF!</v>
      </c>
      <c r="CD100" s="8">
        <v>2.897</v>
      </c>
      <c r="CF100" s="5" t="s">
        <v>494</v>
      </c>
      <c r="CG100" s="6">
        <v>90499829</v>
      </c>
      <c r="CH100" s="6" t="e">
        <f t="shared" si="58"/>
        <v>#REF!</v>
      </c>
      <c r="CI100" s="9">
        <v>44431000</v>
      </c>
      <c r="CJ100" s="8">
        <v>2.9183</v>
      </c>
      <c r="CL100" s="5" t="s">
        <v>242</v>
      </c>
      <c r="CM100" s="6">
        <v>61729324</v>
      </c>
      <c r="CN100" s="6" t="e">
        <f t="shared" si="60"/>
        <v>#REF!</v>
      </c>
      <c r="CO100" s="9">
        <v>153110000</v>
      </c>
      <c r="CP100" s="10">
        <v>2.7602</v>
      </c>
      <c r="CQ100" s="23"/>
      <c r="CR100" s="5" t="s">
        <v>93</v>
      </c>
      <c r="CS100" s="6">
        <v>11209686</v>
      </c>
      <c r="CT100" s="6" t="e">
        <f t="shared" si="61"/>
        <v>#REF!</v>
      </c>
      <c r="CU100" s="9">
        <v>32200000</v>
      </c>
      <c r="CV100" s="10">
        <v>3.701</v>
      </c>
    </row>
    <row r="101" spans="79:100" ht="15.75">
      <c r="CA101" s="5" t="s">
        <v>745</v>
      </c>
      <c r="CB101" s="30">
        <v>61976417</v>
      </c>
      <c r="CC101" s="30" t="e">
        <f t="shared" si="59"/>
        <v>#REF!</v>
      </c>
      <c r="CD101" s="8">
        <v>2.897</v>
      </c>
      <c r="CF101" s="5" t="s">
        <v>495</v>
      </c>
      <c r="CG101" s="6">
        <v>62124289</v>
      </c>
      <c r="CH101" s="6" t="e">
        <f t="shared" si="58"/>
        <v>#REF!</v>
      </c>
      <c r="CI101" s="9">
        <v>45162000</v>
      </c>
      <c r="CJ101" s="8">
        <v>2.9597</v>
      </c>
      <c r="CL101" s="5" t="s">
        <v>243</v>
      </c>
      <c r="CM101" s="6">
        <v>45816085</v>
      </c>
      <c r="CN101" s="6" t="e">
        <f t="shared" si="60"/>
        <v>#REF!</v>
      </c>
      <c r="CO101" s="9">
        <v>62170000</v>
      </c>
      <c r="CP101" s="10">
        <v>2.774</v>
      </c>
      <c r="CQ101" s="23"/>
      <c r="CR101" s="5" t="s">
        <v>94</v>
      </c>
      <c r="CS101" s="6">
        <v>27968540</v>
      </c>
      <c r="CT101" s="6" t="e">
        <f t="shared" si="61"/>
        <v>#REF!</v>
      </c>
      <c r="CU101" s="9">
        <v>65200000</v>
      </c>
      <c r="CV101" s="10">
        <v>3.7267</v>
      </c>
    </row>
    <row r="102" spans="79:100" ht="15.75">
      <c r="CA102" s="5" t="s">
        <v>746</v>
      </c>
      <c r="CB102" s="30">
        <v>57194061</v>
      </c>
      <c r="CC102" s="30" t="e">
        <f t="shared" si="59"/>
        <v>#REF!</v>
      </c>
      <c r="CD102" s="8">
        <v>2.8917</v>
      </c>
      <c r="CF102" s="5" t="s">
        <v>496</v>
      </c>
      <c r="CG102" s="6">
        <v>64700159</v>
      </c>
      <c r="CH102" s="6" t="e">
        <f t="shared" si="58"/>
        <v>#REF!</v>
      </c>
      <c r="CI102" s="9">
        <v>45255504</v>
      </c>
      <c r="CJ102" s="8">
        <v>2.9143</v>
      </c>
      <c r="CL102" s="5" t="s">
        <v>244</v>
      </c>
      <c r="CM102" s="6">
        <v>99278596</v>
      </c>
      <c r="CN102" s="6" t="e">
        <f t="shared" si="60"/>
        <v>#REF!</v>
      </c>
      <c r="CO102" s="9">
        <v>90810000</v>
      </c>
      <c r="CP102" s="10">
        <v>2.7485</v>
      </c>
      <c r="CQ102" s="23"/>
      <c r="CR102" s="5" t="s">
        <v>95</v>
      </c>
      <c r="CS102" s="6">
        <v>16159896</v>
      </c>
      <c r="CT102" s="6" t="e">
        <f t="shared" si="61"/>
        <v>#REF!</v>
      </c>
      <c r="CU102" s="9">
        <v>55600000</v>
      </c>
      <c r="CV102" s="10">
        <v>3.7417</v>
      </c>
    </row>
    <row r="103" spans="79:100" ht="15.75">
      <c r="CA103" s="5" t="s">
        <v>747</v>
      </c>
      <c r="CB103" s="30">
        <v>50822997</v>
      </c>
      <c r="CC103" s="30" t="e">
        <f t="shared" si="59"/>
        <v>#REF!</v>
      </c>
      <c r="CD103" s="8">
        <v>2.894</v>
      </c>
      <c r="CF103" s="5" t="s">
        <v>497</v>
      </c>
      <c r="CG103" s="6">
        <v>81887194</v>
      </c>
      <c r="CH103" s="6" t="e">
        <f t="shared" si="58"/>
        <v>#REF!</v>
      </c>
      <c r="CI103" s="9">
        <v>44567192.32</v>
      </c>
      <c r="CJ103" s="8">
        <v>2.9098</v>
      </c>
      <c r="CL103" s="5" t="s">
        <v>245</v>
      </c>
      <c r="CM103" s="6">
        <v>35899598</v>
      </c>
      <c r="CN103" s="6" t="e">
        <f t="shared" si="60"/>
        <v>#REF!</v>
      </c>
      <c r="CO103" s="9">
        <v>12760000</v>
      </c>
      <c r="CP103" s="10">
        <v>2.7678</v>
      </c>
      <c r="CQ103" s="23"/>
      <c r="CR103" s="5" t="s">
        <v>96</v>
      </c>
      <c r="CS103" s="6">
        <v>35936117</v>
      </c>
      <c r="CT103" s="6" t="e">
        <f t="shared" si="61"/>
        <v>#REF!</v>
      </c>
      <c r="CU103" s="9">
        <v>69400000</v>
      </c>
      <c r="CV103" s="10">
        <v>3.7608</v>
      </c>
    </row>
    <row r="104" spans="79:100" ht="15.75">
      <c r="CA104" s="5" t="s">
        <v>748</v>
      </c>
      <c r="CB104" s="30">
        <v>46183825</v>
      </c>
      <c r="CC104" s="30" t="e">
        <f t="shared" si="59"/>
        <v>#REF!</v>
      </c>
      <c r="CD104" s="8">
        <v>2.8965</v>
      </c>
      <c r="CF104" s="5" t="s">
        <v>498</v>
      </c>
      <c r="CG104" s="6">
        <v>69751320</v>
      </c>
      <c r="CH104" s="6" t="e">
        <f t="shared" si="58"/>
        <v>#REF!</v>
      </c>
      <c r="CI104" s="9">
        <v>41693531.00000001</v>
      </c>
      <c r="CJ104" s="8">
        <v>2.9278</v>
      </c>
      <c r="CL104" s="5" t="s">
        <v>246</v>
      </c>
      <c r="CM104" s="6">
        <v>52681678</v>
      </c>
      <c r="CN104" s="6" t="e">
        <f t="shared" si="60"/>
        <v>#REF!</v>
      </c>
      <c r="CO104" s="9">
        <v>15730000</v>
      </c>
      <c r="CP104" s="10">
        <v>2.8395</v>
      </c>
      <c r="CQ104" s="23"/>
      <c r="CR104" s="5" t="s">
        <v>97</v>
      </c>
      <c r="CS104" s="6">
        <v>42398718</v>
      </c>
      <c r="CT104" s="6" t="e">
        <f t="shared" si="61"/>
        <v>#REF!</v>
      </c>
      <c r="CU104" s="9">
        <v>76900000</v>
      </c>
      <c r="CV104" s="10">
        <v>3.7508</v>
      </c>
    </row>
    <row r="105" spans="79:100" ht="15.75">
      <c r="CA105" s="5" t="s">
        <v>749</v>
      </c>
      <c r="CB105" s="30">
        <v>49361182</v>
      </c>
      <c r="CC105" s="30" t="e">
        <f t="shared" si="59"/>
        <v>#REF!</v>
      </c>
      <c r="CD105" s="8">
        <v>2.8968</v>
      </c>
      <c r="CF105" s="5" t="s">
        <v>499</v>
      </c>
      <c r="CG105" s="6">
        <v>88067018</v>
      </c>
      <c r="CH105" s="6" t="e">
        <f t="shared" si="58"/>
        <v>#REF!</v>
      </c>
      <c r="CI105" s="9">
        <v>49144000</v>
      </c>
      <c r="CJ105" s="8">
        <v>2.9097</v>
      </c>
      <c r="CL105" s="5" t="s">
        <v>247</v>
      </c>
      <c r="CM105" s="6">
        <v>47364683</v>
      </c>
      <c r="CN105" s="6" t="e">
        <f t="shared" si="60"/>
        <v>#REF!</v>
      </c>
      <c r="CO105" s="9">
        <v>479999.99999999686</v>
      </c>
      <c r="CP105" s="10">
        <v>2.9083</v>
      </c>
      <c r="CQ105" s="23"/>
      <c r="CR105" s="5" t="s">
        <v>98</v>
      </c>
      <c r="CS105" s="6">
        <v>28372588</v>
      </c>
      <c r="CT105" s="6" t="e">
        <f t="shared" si="61"/>
        <v>#REF!</v>
      </c>
      <c r="CU105" s="9">
        <v>51400000</v>
      </c>
      <c r="CV105" s="10">
        <v>3.7397</v>
      </c>
    </row>
    <row r="106" spans="79:100" ht="15.75">
      <c r="CA106" s="5" t="s">
        <v>750</v>
      </c>
      <c r="CB106" s="30">
        <v>56033889</v>
      </c>
      <c r="CC106" s="30" t="e">
        <f t="shared" si="59"/>
        <v>#REF!</v>
      </c>
      <c r="CD106" s="8">
        <v>2.8857</v>
      </c>
      <c r="CF106" s="5" t="s">
        <v>500</v>
      </c>
      <c r="CG106" s="6">
        <v>74714351</v>
      </c>
      <c r="CH106" s="6" t="e">
        <f t="shared" si="58"/>
        <v>#REF!</v>
      </c>
      <c r="CI106" s="9">
        <v>44610000</v>
      </c>
      <c r="CJ106" s="8">
        <v>2.9097</v>
      </c>
      <c r="CL106" s="5" t="s">
        <v>248</v>
      </c>
      <c r="CM106" s="6">
        <v>81695965</v>
      </c>
      <c r="CN106" s="6" t="e">
        <f t="shared" si="60"/>
        <v>#REF!</v>
      </c>
      <c r="CO106" s="9">
        <v>-200000.00000000285</v>
      </c>
      <c r="CP106" s="10">
        <v>2.95</v>
      </c>
      <c r="CQ106" s="23"/>
      <c r="CR106" s="5" t="s">
        <v>99</v>
      </c>
      <c r="CS106" s="6">
        <v>23352241</v>
      </c>
      <c r="CT106" s="6" t="e">
        <f t="shared" si="61"/>
        <v>#REF!</v>
      </c>
      <c r="CU106" s="9">
        <v>53000000</v>
      </c>
      <c r="CV106" s="10">
        <v>3.756</v>
      </c>
    </row>
    <row r="107" spans="79:100" ht="15.75">
      <c r="CA107" s="5" t="s">
        <v>751</v>
      </c>
      <c r="CB107" s="30">
        <v>56317515</v>
      </c>
      <c r="CC107" s="30" t="e">
        <f t="shared" si="59"/>
        <v>#REF!</v>
      </c>
      <c r="CD107" s="8">
        <v>2.885</v>
      </c>
      <c r="CF107" s="5" t="s">
        <v>501</v>
      </c>
      <c r="CG107" s="6">
        <v>72145369</v>
      </c>
      <c r="CH107" s="6" t="e">
        <f t="shared" si="58"/>
        <v>#REF!</v>
      </c>
      <c r="CI107" s="9">
        <v>45069209</v>
      </c>
      <c r="CJ107" s="8">
        <v>2.9057</v>
      </c>
      <c r="CL107" s="5" t="s">
        <v>249</v>
      </c>
      <c r="CM107" s="6">
        <v>74779139</v>
      </c>
      <c r="CN107" s="6" t="e">
        <f t="shared" si="60"/>
        <v>#REF!</v>
      </c>
      <c r="CO107" s="9">
        <v>84040000</v>
      </c>
      <c r="CP107" s="10">
        <v>2.8832</v>
      </c>
      <c r="CQ107" s="23"/>
      <c r="CR107" s="5" t="s">
        <v>100</v>
      </c>
      <c r="CS107" s="6">
        <v>32436114</v>
      </c>
      <c r="CT107" s="6" t="e">
        <f t="shared" si="61"/>
        <v>#REF!</v>
      </c>
      <c r="CU107" s="9">
        <v>59300000</v>
      </c>
      <c r="CV107" s="10">
        <v>3.7422</v>
      </c>
    </row>
    <row r="108" spans="79:100" ht="15.75">
      <c r="CA108" s="5" t="s">
        <v>752</v>
      </c>
      <c r="CB108" s="30">
        <v>115515669</v>
      </c>
      <c r="CC108" s="30" t="e">
        <f t="shared" si="59"/>
        <v>#REF!</v>
      </c>
      <c r="CD108" s="8">
        <v>2.8873</v>
      </c>
      <c r="CF108" s="5" t="s">
        <v>502</v>
      </c>
      <c r="CG108" s="6">
        <v>72997710</v>
      </c>
      <c r="CH108" s="6" t="e">
        <f t="shared" si="58"/>
        <v>#REF!</v>
      </c>
      <c r="CI108" s="9">
        <v>45609751.99999999</v>
      </c>
      <c r="CJ108" s="8">
        <v>2.9102</v>
      </c>
      <c r="CL108" s="5" t="s">
        <v>250</v>
      </c>
      <c r="CM108" s="6">
        <v>63059097</v>
      </c>
      <c r="CN108" s="6" t="e">
        <f t="shared" si="60"/>
        <v>#REF!</v>
      </c>
      <c r="CO108" s="9">
        <v>8000000</v>
      </c>
      <c r="CP108" s="10">
        <v>2.853</v>
      </c>
      <c r="CQ108" s="23"/>
      <c r="CR108" s="5" t="s">
        <v>101</v>
      </c>
      <c r="CS108" s="6">
        <v>38746050</v>
      </c>
      <c r="CT108" s="6" t="e">
        <f t="shared" si="61"/>
        <v>#REF!</v>
      </c>
      <c r="CU108" s="9">
        <v>70900000</v>
      </c>
      <c r="CV108" s="10">
        <v>3.715</v>
      </c>
    </row>
    <row r="109" spans="79:100" ht="15.75">
      <c r="CA109" s="5" t="s">
        <v>753</v>
      </c>
      <c r="CB109" s="30">
        <v>77324925</v>
      </c>
      <c r="CC109" s="30" t="e">
        <f t="shared" si="59"/>
        <v>#REF!</v>
      </c>
      <c r="CD109" s="8">
        <v>2.8843</v>
      </c>
      <c r="CF109" s="5" t="s">
        <v>503</v>
      </c>
      <c r="CG109" s="6">
        <v>79835793</v>
      </c>
      <c r="CH109" s="6" t="e">
        <f t="shared" si="58"/>
        <v>#REF!</v>
      </c>
      <c r="CI109" s="9">
        <v>43563000</v>
      </c>
      <c r="CJ109" s="8">
        <v>2.9313</v>
      </c>
      <c r="CL109" s="5" t="s">
        <v>251</v>
      </c>
      <c r="CM109" s="6">
        <v>38346122</v>
      </c>
      <c r="CN109" s="6" t="e">
        <f t="shared" si="60"/>
        <v>#REF!</v>
      </c>
      <c r="CO109" s="9">
        <v>-1010000</v>
      </c>
      <c r="CP109" s="10">
        <v>2.839</v>
      </c>
      <c r="CQ109" s="23"/>
      <c r="CR109" s="5" t="s">
        <v>102</v>
      </c>
      <c r="CS109" s="6">
        <v>25605994</v>
      </c>
      <c r="CT109" s="6" t="e">
        <f t="shared" si="61"/>
        <v>#REF!</v>
      </c>
      <c r="CU109" s="9">
        <v>46600000</v>
      </c>
      <c r="CV109" s="10">
        <v>3.6907</v>
      </c>
    </row>
    <row r="110" spans="79:100" ht="15.75">
      <c r="CA110" s="5" t="s">
        <v>754</v>
      </c>
      <c r="CB110" s="30">
        <v>76208444</v>
      </c>
      <c r="CC110" s="30" t="e">
        <f t="shared" si="59"/>
        <v>#REF!</v>
      </c>
      <c r="CD110" s="8">
        <v>2.8875</v>
      </c>
      <c r="CF110" s="5" t="s">
        <v>504</v>
      </c>
      <c r="CG110" s="6">
        <v>73680153</v>
      </c>
      <c r="CH110" s="6" t="e">
        <f t="shared" si="58"/>
        <v>#REF!</v>
      </c>
      <c r="CI110" s="9">
        <v>46957000.00000001</v>
      </c>
      <c r="CJ110" s="8">
        <v>2.9525</v>
      </c>
      <c r="CL110" s="5" t="s">
        <v>252</v>
      </c>
      <c r="CM110" s="6">
        <v>43987523</v>
      </c>
      <c r="CN110" s="6" t="e">
        <f t="shared" si="60"/>
        <v>#REF!</v>
      </c>
      <c r="CO110" s="9">
        <v>1970000.000000006</v>
      </c>
      <c r="CP110" s="10">
        <v>2.8913</v>
      </c>
      <c r="CQ110" s="23"/>
      <c r="CR110" s="5" t="s">
        <v>103</v>
      </c>
      <c r="CS110" s="6">
        <v>31641700</v>
      </c>
      <c r="CT110" s="6" t="e">
        <f t="shared" si="61"/>
        <v>#REF!</v>
      </c>
      <c r="CU110" s="9">
        <v>52000000</v>
      </c>
      <c r="CV110" s="10">
        <v>3.7052</v>
      </c>
    </row>
    <row r="111" spans="79:100" ht="15.75">
      <c r="CA111" s="5" t="s">
        <v>755</v>
      </c>
      <c r="CB111" s="30">
        <v>71415317</v>
      </c>
      <c r="CC111" s="30" t="e">
        <f t="shared" si="59"/>
        <v>#REF!</v>
      </c>
      <c r="CD111" s="8">
        <v>2.8862</v>
      </c>
      <c r="CF111" s="5" t="s">
        <v>505</v>
      </c>
      <c r="CG111" s="6">
        <v>57709663</v>
      </c>
      <c r="CH111" s="6" t="e">
        <f t="shared" si="58"/>
        <v>#REF!</v>
      </c>
      <c r="CI111" s="9">
        <v>46804000</v>
      </c>
      <c r="CJ111" s="8">
        <v>2.9512</v>
      </c>
      <c r="CL111" s="5" t="s">
        <v>253</v>
      </c>
      <c r="CM111" s="6">
        <v>9571710</v>
      </c>
      <c r="CN111" s="6" t="e">
        <f t="shared" si="60"/>
        <v>#REF!</v>
      </c>
      <c r="CO111" s="9">
        <v>-1450000</v>
      </c>
      <c r="CP111" s="10">
        <v>2.8825</v>
      </c>
      <c r="CQ111" s="23"/>
      <c r="CR111" s="5" t="s">
        <v>104</v>
      </c>
      <c r="CS111" s="6">
        <v>55836020</v>
      </c>
      <c r="CT111" s="6" t="e">
        <f t="shared" si="61"/>
        <v>#REF!</v>
      </c>
      <c r="CU111" s="9">
        <v>99700000</v>
      </c>
      <c r="CV111" s="10">
        <v>3.6792</v>
      </c>
    </row>
    <row r="112" spans="79:100" ht="15.75">
      <c r="CA112" s="5" t="s">
        <v>756</v>
      </c>
      <c r="CB112" s="30">
        <v>84582457</v>
      </c>
      <c r="CC112" s="30" t="e">
        <f t="shared" si="59"/>
        <v>#REF!</v>
      </c>
      <c r="CD112" s="8">
        <v>2.884</v>
      </c>
      <c r="CF112" s="5" t="s">
        <v>506</v>
      </c>
      <c r="CG112" s="6">
        <v>59365005</v>
      </c>
      <c r="CH112" s="6" t="e">
        <f t="shared" si="58"/>
        <v>#REF!</v>
      </c>
      <c r="CI112" s="9">
        <v>40410000</v>
      </c>
      <c r="CJ112" s="8">
        <v>2.9535</v>
      </c>
      <c r="CL112" s="5" t="s">
        <v>254</v>
      </c>
      <c r="CM112" s="6">
        <v>36828470</v>
      </c>
      <c r="CN112" s="6" t="e">
        <f t="shared" si="60"/>
        <v>#REF!</v>
      </c>
      <c r="CO112" s="9">
        <v>5880000</v>
      </c>
      <c r="CP112" s="10">
        <v>2.8683</v>
      </c>
      <c r="CQ112" s="23"/>
      <c r="CR112" s="5" t="s">
        <v>105</v>
      </c>
      <c r="CS112" s="6">
        <v>40794419</v>
      </c>
      <c r="CT112" s="6" t="e">
        <f t="shared" si="61"/>
        <v>#REF!</v>
      </c>
      <c r="CU112" s="9">
        <v>67600000</v>
      </c>
      <c r="CV112" s="10">
        <v>3.612</v>
      </c>
    </row>
    <row r="113" spans="79:100" ht="15.75">
      <c r="CA113" s="5" t="s">
        <v>757</v>
      </c>
      <c r="CB113" s="30">
        <v>116739887</v>
      </c>
      <c r="CC113" s="30" t="e">
        <f t="shared" si="59"/>
        <v>#REF!</v>
      </c>
      <c r="CD113" s="8">
        <v>2.8862</v>
      </c>
      <c r="CF113" s="5" t="s">
        <v>507</v>
      </c>
      <c r="CG113" s="6">
        <v>76933631</v>
      </c>
      <c r="CH113" s="6" t="e">
        <f t="shared" si="58"/>
        <v>#REF!</v>
      </c>
      <c r="CI113" s="9">
        <v>39744000</v>
      </c>
      <c r="CJ113" s="8">
        <v>2.9622</v>
      </c>
      <c r="CL113" s="5" t="s">
        <v>255</v>
      </c>
      <c r="CM113" s="6">
        <v>39095511</v>
      </c>
      <c r="CN113" s="6" t="e">
        <f t="shared" si="60"/>
        <v>#REF!</v>
      </c>
      <c r="CO113" s="9">
        <v>-1960000</v>
      </c>
      <c r="CP113" s="10">
        <v>2.8753</v>
      </c>
      <c r="CQ113" s="23"/>
      <c r="CR113" s="5" t="s">
        <v>106</v>
      </c>
      <c r="CS113" s="6">
        <v>17592809</v>
      </c>
      <c r="CT113" s="6" t="e">
        <f t="shared" si="61"/>
        <v>#REF!</v>
      </c>
      <c r="CU113" s="9">
        <v>43700000</v>
      </c>
      <c r="CV113" s="10">
        <v>3.5742</v>
      </c>
    </row>
    <row r="114" spans="79:100" ht="15.75">
      <c r="CA114" s="5" t="s">
        <v>758</v>
      </c>
      <c r="CB114" s="30">
        <v>70906934</v>
      </c>
      <c r="CC114" s="30" t="e">
        <f t="shared" si="59"/>
        <v>#REF!</v>
      </c>
      <c r="CD114" s="8">
        <v>2.885</v>
      </c>
      <c r="CF114" s="5" t="s">
        <v>508</v>
      </c>
      <c r="CG114" s="6">
        <v>78602523</v>
      </c>
      <c r="CH114" s="6" t="e">
        <f t="shared" si="58"/>
        <v>#REF!</v>
      </c>
      <c r="CI114" s="9">
        <v>44931000</v>
      </c>
      <c r="CJ114" s="8">
        <v>2.9627</v>
      </c>
      <c r="CL114" s="5" t="s">
        <v>256</v>
      </c>
      <c r="CM114" s="6">
        <v>42180746</v>
      </c>
      <c r="CN114" s="6" t="e">
        <f t="shared" si="60"/>
        <v>#REF!</v>
      </c>
      <c r="CO114" s="9">
        <v>4350000</v>
      </c>
      <c r="CP114" s="10">
        <v>2.8825</v>
      </c>
      <c r="CQ114" s="23"/>
      <c r="CR114" s="5" t="s">
        <v>107</v>
      </c>
      <c r="CS114" s="6">
        <v>22969100</v>
      </c>
      <c r="CT114" s="6" t="e">
        <f t="shared" si="61"/>
        <v>#REF!</v>
      </c>
      <c r="CU114" s="9">
        <v>61100000</v>
      </c>
      <c r="CV114" s="10">
        <v>3.5938</v>
      </c>
    </row>
    <row r="115" spans="79:100" ht="15.75">
      <c r="CA115" s="5" t="s">
        <v>759</v>
      </c>
      <c r="CB115" s="30">
        <v>19995980</v>
      </c>
      <c r="CC115" s="30" t="e">
        <f t="shared" si="59"/>
        <v>#REF!</v>
      </c>
      <c r="CD115" s="8">
        <v>2.8852</v>
      </c>
      <c r="CF115" s="5" t="s">
        <v>509</v>
      </c>
      <c r="CG115" s="6">
        <v>17456252</v>
      </c>
      <c r="CH115" s="6" t="e">
        <f t="shared" si="58"/>
        <v>#REF!</v>
      </c>
      <c r="CI115" s="9">
        <v>3000</v>
      </c>
      <c r="CJ115" s="8">
        <v>2.9642</v>
      </c>
      <c r="CL115" s="5" t="s">
        <v>257</v>
      </c>
      <c r="CM115" s="6">
        <v>41729507</v>
      </c>
      <c r="CN115" s="6" t="e">
        <f t="shared" si="60"/>
        <v>#REF!</v>
      </c>
      <c r="CO115" s="9">
        <v>4430000</v>
      </c>
      <c r="CP115" s="10">
        <v>2.8632</v>
      </c>
      <c r="CQ115" s="23"/>
      <c r="CR115" s="5" t="s">
        <v>108</v>
      </c>
      <c r="CS115" s="6">
        <v>15235513</v>
      </c>
      <c r="CT115" s="6" t="e">
        <f t="shared" si="61"/>
        <v>#REF!</v>
      </c>
      <c r="CU115" s="9">
        <v>44200000</v>
      </c>
      <c r="CV115" s="10">
        <v>3.61</v>
      </c>
    </row>
    <row r="116" spans="79:100" ht="15.75">
      <c r="CA116" s="5" t="s">
        <v>760</v>
      </c>
      <c r="CB116" s="30">
        <v>127566588</v>
      </c>
      <c r="CC116" s="30" t="e">
        <f t="shared" si="59"/>
        <v>#REF!</v>
      </c>
      <c r="CD116" s="8">
        <v>2.8877</v>
      </c>
      <c r="CF116" s="5" t="s">
        <v>510</v>
      </c>
      <c r="CG116" s="6">
        <v>69925217</v>
      </c>
      <c r="CH116" s="6" t="e">
        <f t="shared" si="58"/>
        <v>#REF!</v>
      </c>
      <c r="CI116" s="9">
        <v>41695000</v>
      </c>
      <c r="CJ116" s="8">
        <v>2.9658</v>
      </c>
      <c r="CL116" s="5" t="s">
        <v>258</v>
      </c>
      <c r="CM116" s="6">
        <v>43726705</v>
      </c>
      <c r="CN116" s="6" t="e">
        <f t="shared" si="60"/>
        <v>#REF!</v>
      </c>
      <c r="CO116" s="9">
        <v>16239999.999999998</v>
      </c>
      <c r="CP116" s="10">
        <v>2.8468</v>
      </c>
      <c r="CQ116" s="23"/>
      <c r="CR116" s="5" t="s">
        <v>109</v>
      </c>
      <c r="CS116" s="6">
        <v>18128974</v>
      </c>
      <c r="CT116" s="6" t="e">
        <f t="shared" si="61"/>
        <v>#REF!</v>
      </c>
      <c r="CU116" s="9">
        <v>39200000</v>
      </c>
      <c r="CV116" s="10">
        <v>3.615</v>
      </c>
    </row>
    <row r="117" spans="79:100" ht="15.75">
      <c r="CA117" s="5" t="s">
        <v>761</v>
      </c>
      <c r="CB117" s="30">
        <v>106636690</v>
      </c>
      <c r="CC117" s="30" t="e">
        <f t="shared" si="59"/>
        <v>#REF!</v>
      </c>
      <c r="CD117" s="8">
        <v>2.882</v>
      </c>
      <c r="CF117" s="5" t="s">
        <v>511</v>
      </c>
      <c r="CG117" s="6">
        <v>58040809</v>
      </c>
      <c r="CH117" s="6" t="e">
        <f t="shared" si="58"/>
        <v>#REF!</v>
      </c>
      <c r="CI117" s="9">
        <v>45726000</v>
      </c>
      <c r="CJ117" s="8">
        <v>2.9537</v>
      </c>
      <c r="CL117" s="5" t="s">
        <v>259</v>
      </c>
      <c r="CM117" s="6">
        <v>44667339</v>
      </c>
      <c r="CN117" s="6" t="e">
        <f t="shared" si="60"/>
        <v>#REF!</v>
      </c>
      <c r="CO117" s="9">
        <v>50300000</v>
      </c>
      <c r="CP117" s="10">
        <v>2.838</v>
      </c>
      <c r="CQ117" s="23"/>
      <c r="CR117" s="5" t="s">
        <v>110</v>
      </c>
      <c r="CS117" s="6">
        <v>38983623</v>
      </c>
      <c r="CT117" s="6" t="e">
        <f t="shared" si="61"/>
        <v>#REF!</v>
      </c>
      <c r="CU117" s="9">
        <v>80500000</v>
      </c>
      <c r="CV117" s="10">
        <v>3.6002</v>
      </c>
    </row>
    <row r="118" spans="79:100" ht="15.75">
      <c r="CA118" s="5" t="s">
        <v>762</v>
      </c>
      <c r="CB118" s="30">
        <v>74023129</v>
      </c>
      <c r="CC118" s="30" t="e">
        <f t="shared" si="59"/>
        <v>#REF!</v>
      </c>
      <c r="CD118" s="8">
        <v>2.8845</v>
      </c>
      <c r="CF118" s="5" t="s">
        <v>512</v>
      </c>
      <c r="CG118" s="6">
        <v>56365778</v>
      </c>
      <c r="CH118" s="6" t="e">
        <f t="shared" si="58"/>
        <v>#REF!</v>
      </c>
      <c r="CI118" s="9">
        <v>25564000</v>
      </c>
      <c r="CJ118" s="8">
        <v>2.9533</v>
      </c>
      <c r="CL118" s="5" t="s">
        <v>260</v>
      </c>
      <c r="CM118" s="6">
        <v>44736888</v>
      </c>
      <c r="CN118" s="6" t="e">
        <f t="shared" si="60"/>
        <v>#REF!</v>
      </c>
      <c r="CO118" s="9">
        <v>30040000</v>
      </c>
      <c r="CP118" s="10">
        <v>2.8255</v>
      </c>
      <c r="CQ118" s="23"/>
      <c r="CR118" s="5" t="s">
        <v>111</v>
      </c>
      <c r="CS118" s="6">
        <v>27502009</v>
      </c>
      <c r="CT118" s="6" t="e">
        <f t="shared" si="61"/>
        <v>#REF!</v>
      </c>
      <c r="CU118" s="9">
        <v>57900000</v>
      </c>
      <c r="CV118" s="10">
        <v>3.6033</v>
      </c>
    </row>
    <row r="119" spans="79:100" ht="15.75">
      <c r="CA119" s="5" t="s">
        <v>763</v>
      </c>
      <c r="CB119" s="30">
        <v>92432461</v>
      </c>
      <c r="CC119" s="30" t="e">
        <f t="shared" si="59"/>
        <v>#REF!</v>
      </c>
      <c r="CD119" s="8">
        <v>2.8857</v>
      </c>
      <c r="CF119" s="5" t="s">
        <v>513</v>
      </c>
      <c r="CG119" s="6">
        <v>60852776</v>
      </c>
      <c r="CH119" s="6" t="e">
        <f t="shared" si="58"/>
        <v>#REF!</v>
      </c>
      <c r="CI119" s="9">
        <v>50813092.00000001</v>
      </c>
      <c r="CJ119" s="8">
        <v>2.969</v>
      </c>
      <c r="CL119" s="5" t="s">
        <v>261</v>
      </c>
      <c r="CM119" s="6">
        <v>43967059</v>
      </c>
      <c r="CN119" s="6" t="e">
        <f t="shared" si="60"/>
        <v>#REF!</v>
      </c>
      <c r="CO119" s="9">
        <v>30680000</v>
      </c>
      <c r="CP119" s="10">
        <v>2.8225</v>
      </c>
      <c r="CQ119" s="23"/>
      <c r="CR119" s="5" t="s">
        <v>112</v>
      </c>
      <c r="CS119" s="6">
        <v>34022158</v>
      </c>
      <c r="CT119" s="6" t="e">
        <f t="shared" si="61"/>
        <v>#REF!</v>
      </c>
      <c r="CU119" s="9">
        <v>64500000</v>
      </c>
      <c r="CV119" s="10">
        <v>3.606</v>
      </c>
    </row>
    <row r="120" spans="79:100" ht="15.75">
      <c r="CA120" s="5" t="s">
        <v>764</v>
      </c>
      <c r="CB120" s="30">
        <v>300496563</v>
      </c>
      <c r="CC120" s="30" t="e">
        <f t="shared" si="59"/>
        <v>#REF!</v>
      </c>
      <c r="CD120" s="8"/>
      <c r="CF120" s="5" t="s">
        <v>514</v>
      </c>
      <c r="CG120" s="6">
        <v>45534349</v>
      </c>
      <c r="CH120" s="6" t="e">
        <f t="shared" si="58"/>
        <v>#REF!</v>
      </c>
      <c r="CI120" s="9">
        <v>46700812.00000001</v>
      </c>
      <c r="CJ120" s="8">
        <v>2.965</v>
      </c>
      <c r="CL120" s="5" t="s">
        <v>262</v>
      </c>
      <c r="CM120" s="6">
        <v>50904413</v>
      </c>
      <c r="CN120" s="6" t="e">
        <f t="shared" si="60"/>
        <v>#REF!</v>
      </c>
      <c r="CO120" s="9">
        <v>42760000</v>
      </c>
      <c r="CP120" s="10">
        <v>2.8243</v>
      </c>
      <c r="CQ120" s="23"/>
      <c r="CR120" s="5" t="s">
        <v>113</v>
      </c>
      <c r="CS120" s="6">
        <v>17012688</v>
      </c>
      <c r="CT120" s="6" t="e">
        <f t="shared" si="61"/>
        <v>#REF!</v>
      </c>
      <c r="CU120" s="9">
        <v>36500000</v>
      </c>
      <c r="CV120" s="10">
        <v>3.59</v>
      </c>
    </row>
    <row r="121" spans="79:100" ht="15.75">
      <c r="CA121" s="5" t="s">
        <v>765</v>
      </c>
      <c r="CB121" s="30">
        <v>375311902</v>
      </c>
      <c r="CC121" s="30" t="e">
        <f t="shared" si="59"/>
        <v>#REF!</v>
      </c>
      <c r="CD121" s="8"/>
      <c r="CF121" s="5" t="s">
        <v>515</v>
      </c>
      <c r="CG121" s="6">
        <v>55744384</v>
      </c>
      <c r="CH121" s="6" t="e">
        <f t="shared" si="58"/>
        <v>#REF!</v>
      </c>
      <c r="CI121" s="9">
        <v>40000956</v>
      </c>
      <c r="CJ121" s="8">
        <v>2.9743</v>
      </c>
      <c r="CL121" s="5" t="s">
        <v>263</v>
      </c>
      <c r="CM121" s="6">
        <v>70164971</v>
      </c>
      <c r="CN121" s="6" t="e">
        <f t="shared" si="60"/>
        <v>#REF!</v>
      </c>
      <c r="CO121" s="9">
        <v>74040000</v>
      </c>
      <c r="CP121" s="10">
        <v>2.815</v>
      </c>
      <c r="CQ121" s="23"/>
      <c r="CR121" s="5" t="s">
        <v>114</v>
      </c>
      <c r="CS121" s="6">
        <v>39252333</v>
      </c>
      <c r="CT121" s="6" t="e">
        <f t="shared" si="61"/>
        <v>#REF!</v>
      </c>
      <c r="CU121" s="9">
        <v>64900000</v>
      </c>
      <c r="CV121" s="10">
        <v>3.5792</v>
      </c>
    </row>
    <row r="122" spans="79:100" ht="15.75">
      <c r="CA122" s="5" t="s">
        <v>766</v>
      </c>
      <c r="CB122" s="30">
        <v>346036465</v>
      </c>
      <c r="CC122" s="30" t="e">
        <f t="shared" si="59"/>
        <v>#REF!</v>
      </c>
      <c r="CD122" s="8"/>
      <c r="CF122" s="5" t="s">
        <v>516</v>
      </c>
      <c r="CG122" s="6">
        <v>62485452</v>
      </c>
      <c r="CH122" s="6" t="e">
        <f t="shared" si="58"/>
        <v>#REF!</v>
      </c>
      <c r="CI122" s="9">
        <v>40096000</v>
      </c>
      <c r="CJ122" s="8">
        <v>2.962</v>
      </c>
      <c r="CL122" s="5" t="s">
        <v>264</v>
      </c>
      <c r="CM122" s="6">
        <v>63910252</v>
      </c>
      <c r="CN122" s="6" t="e">
        <f t="shared" si="60"/>
        <v>#REF!</v>
      </c>
      <c r="CO122" s="9">
        <v>85190000</v>
      </c>
      <c r="CP122" s="10">
        <v>2.811</v>
      </c>
      <c r="CQ122" s="23"/>
      <c r="CR122" s="5" t="s">
        <v>115</v>
      </c>
      <c r="CS122" s="6">
        <v>36728323</v>
      </c>
      <c r="CT122" s="6" t="e">
        <f t="shared" si="61"/>
        <v>#REF!</v>
      </c>
      <c r="CU122" s="9">
        <v>69900000</v>
      </c>
      <c r="CV122" s="10">
        <v>3.5532</v>
      </c>
    </row>
    <row r="123" spans="79:100" ht="15.75">
      <c r="CA123" s="5" t="s">
        <v>767</v>
      </c>
      <c r="CB123" s="30">
        <v>350476394</v>
      </c>
      <c r="CC123" s="30" t="e">
        <f t="shared" si="59"/>
        <v>#REF!</v>
      </c>
      <c r="CD123" s="8"/>
      <c r="CF123" s="5" t="s">
        <v>517</v>
      </c>
      <c r="CG123" s="6">
        <v>52987522</v>
      </c>
      <c r="CH123" s="6" t="e">
        <f t="shared" si="58"/>
        <v>#REF!</v>
      </c>
      <c r="CI123" s="9">
        <v>41598000</v>
      </c>
      <c r="CJ123" s="8">
        <v>2.9638</v>
      </c>
      <c r="CL123" s="5" t="s">
        <v>265</v>
      </c>
      <c r="CM123" s="6">
        <v>49782949</v>
      </c>
      <c r="CN123" s="6" t="e">
        <f t="shared" si="60"/>
        <v>#REF!</v>
      </c>
      <c r="CO123" s="9">
        <v>28110000</v>
      </c>
      <c r="CP123" s="10">
        <v>2.8112</v>
      </c>
      <c r="CQ123" s="23"/>
      <c r="CR123" s="5" t="s">
        <v>116</v>
      </c>
      <c r="CS123" s="6">
        <v>30094861</v>
      </c>
      <c r="CT123" s="6" t="e">
        <f t="shared" si="61"/>
        <v>#REF!</v>
      </c>
      <c r="CU123" s="9">
        <v>56000000</v>
      </c>
      <c r="CV123" s="10">
        <v>3.5232</v>
      </c>
    </row>
    <row r="124" spans="79:100" ht="15.75">
      <c r="CA124" s="5" t="s">
        <v>768</v>
      </c>
      <c r="CB124" s="30">
        <v>248344210</v>
      </c>
      <c r="CC124" s="30" t="e">
        <f t="shared" si="59"/>
        <v>#REF!</v>
      </c>
      <c r="CD124" s="8"/>
      <c r="CF124" s="5" t="s">
        <v>518</v>
      </c>
      <c r="CG124" s="6">
        <v>38765896</v>
      </c>
      <c r="CH124" s="6" t="e">
        <f t="shared" si="58"/>
        <v>#REF!</v>
      </c>
      <c r="CI124" s="9">
        <v>38019000</v>
      </c>
      <c r="CJ124" s="8">
        <v>2.9695</v>
      </c>
      <c r="CL124" s="5" t="s">
        <v>266</v>
      </c>
      <c r="CM124" s="6">
        <v>48500372</v>
      </c>
      <c r="CN124" s="6" t="e">
        <f t="shared" si="60"/>
        <v>#REF!</v>
      </c>
      <c r="CO124" s="9">
        <v>22910000</v>
      </c>
      <c r="CP124" s="10">
        <v>2.8383</v>
      </c>
      <c r="CQ124" s="23"/>
      <c r="CR124" s="5" t="s">
        <v>117</v>
      </c>
      <c r="CS124" s="6">
        <v>17221058</v>
      </c>
      <c r="CT124" s="6" t="e">
        <f t="shared" si="61"/>
        <v>#REF!</v>
      </c>
      <c r="CU124" s="9">
        <v>50000000</v>
      </c>
      <c r="CV124" s="10">
        <v>3.5182</v>
      </c>
    </row>
    <row r="125" spans="79:100" ht="15.75">
      <c r="CA125" s="5" t="s">
        <v>769</v>
      </c>
      <c r="CB125" s="30">
        <v>291497868</v>
      </c>
      <c r="CC125" s="30" t="e">
        <f t="shared" si="59"/>
        <v>#REF!</v>
      </c>
      <c r="CD125" s="8"/>
      <c r="CF125" s="5" t="s">
        <v>519</v>
      </c>
      <c r="CG125" s="6">
        <v>44263919</v>
      </c>
      <c r="CH125" s="6" t="e">
        <f t="shared" si="58"/>
        <v>#REF!</v>
      </c>
      <c r="CI125" s="9">
        <v>42550999.99999999</v>
      </c>
      <c r="CJ125" s="8">
        <v>2.9708</v>
      </c>
      <c r="CL125" s="5" t="s">
        <v>267</v>
      </c>
      <c r="CM125" s="6">
        <v>81673537</v>
      </c>
      <c r="CN125" s="6" t="e">
        <f t="shared" si="60"/>
        <v>#REF!</v>
      </c>
      <c r="CO125" s="9">
        <v>101900000</v>
      </c>
      <c r="CP125" s="10">
        <v>2.8265</v>
      </c>
      <c r="CQ125" s="23"/>
      <c r="CR125" s="5" t="s">
        <v>118</v>
      </c>
      <c r="CS125" s="6">
        <v>17390663</v>
      </c>
      <c r="CT125" s="6" t="e">
        <f t="shared" si="61"/>
        <v>#REF!</v>
      </c>
      <c r="CU125" s="9">
        <v>49500000</v>
      </c>
      <c r="CV125" s="10">
        <v>3.541</v>
      </c>
    </row>
    <row r="126" spans="79:100" ht="15.75">
      <c r="CA126" s="5" t="s">
        <v>770</v>
      </c>
      <c r="CB126" s="30">
        <v>276529529</v>
      </c>
      <c r="CC126" s="30" t="e">
        <f t="shared" si="59"/>
        <v>#REF!</v>
      </c>
      <c r="CD126" s="8"/>
      <c r="CF126" s="5" t="s">
        <v>520</v>
      </c>
      <c r="CG126" s="6">
        <v>59883299</v>
      </c>
      <c r="CH126" s="6" t="e">
        <f t="shared" si="58"/>
        <v>#REF!</v>
      </c>
      <c r="CI126" s="9">
        <v>39542836.349999994</v>
      </c>
      <c r="CJ126" s="8">
        <v>2.9552</v>
      </c>
      <c r="CL126" s="5" t="s">
        <v>268</v>
      </c>
      <c r="CM126" s="6">
        <v>71075232</v>
      </c>
      <c r="CN126" s="6" t="e">
        <f t="shared" si="60"/>
        <v>#REF!</v>
      </c>
      <c r="CO126" s="9">
        <v>89340000</v>
      </c>
      <c r="CP126" s="10">
        <v>2.8043</v>
      </c>
      <c r="CQ126" s="23"/>
      <c r="CR126" s="5" t="s">
        <v>119</v>
      </c>
      <c r="CS126" s="6">
        <v>22231393</v>
      </c>
      <c r="CT126" s="6" t="e">
        <f t="shared" si="61"/>
        <v>#REF!</v>
      </c>
      <c r="CU126" s="9">
        <v>47700000</v>
      </c>
      <c r="CV126" s="10">
        <v>3.5367</v>
      </c>
    </row>
    <row r="127" spans="79:100" ht="15.75">
      <c r="CA127" s="5" t="s">
        <v>771</v>
      </c>
      <c r="CB127" s="30">
        <v>284568443</v>
      </c>
      <c r="CC127" s="30" t="e">
        <f t="shared" si="59"/>
        <v>#REF!</v>
      </c>
      <c r="CD127" s="8"/>
      <c r="CF127" s="5" t="s">
        <v>521</v>
      </c>
      <c r="CG127" s="9">
        <v>50190766</v>
      </c>
      <c r="CH127" s="6" t="e">
        <f t="shared" si="58"/>
        <v>#REF!</v>
      </c>
      <c r="CI127" s="9">
        <v>39586310.99999999</v>
      </c>
      <c r="CJ127" s="8">
        <v>2.9543</v>
      </c>
      <c r="CL127" s="5" t="s">
        <v>269</v>
      </c>
      <c r="CM127" s="6">
        <v>60923664</v>
      </c>
      <c r="CN127" s="6" t="e">
        <f t="shared" si="60"/>
        <v>#REF!</v>
      </c>
      <c r="CO127" s="9">
        <v>70400000</v>
      </c>
      <c r="CP127" s="10">
        <v>2.795</v>
      </c>
      <c r="CQ127" s="23"/>
      <c r="CR127" s="5" t="s">
        <v>120</v>
      </c>
      <c r="CS127" s="6">
        <v>39193376</v>
      </c>
      <c r="CT127" s="6" t="e">
        <f t="shared" si="61"/>
        <v>#REF!</v>
      </c>
      <c r="CU127" s="9">
        <v>102600000</v>
      </c>
      <c r="CV127" s="10">
        <v>3.5395</v>
      </c>
    </row>
    <row r="128" spans="79:100" ht="15.75">
      <c r="CA128" s="5" t="s">
        <v>772</v>
      </c>
      <c r="CB128" s="30">
        <v>290656871</v>
      </c>
      <c r="CC128" s="30" t="e">
        <f t="shared" si="59"/>
        <v>#REF!</v>
      </c>
      <c r="CD128" s="8"/>
      <c r="CF128" s="5" t="s">
        <v>522</v>
      </c>
      <c r="CG128" s="9">
        <v>42445477</v>
      </c>
      <c r="CH128" s="6" t="e">
        <f t="shared" si="58"/>
        <v>#REF!</v>
      </c>
      <c r="CI128" s="9">
        <v>44257851.49999999</v>
      </c>
      <c r="CJ128" s="8">
        <v>2.9555</v>
      </c>
      <c r="CL128" s="5" t="s">
        <v>270</v>
      </c>
      <c r="CM128" s="6">
        <v>40605899</v>
      </c>
      <c r="CN128" s="6" t="e">
        <f t="shared" si="60"/>
        <v>#REF!</v>
      </c>
      <c r="CO128" s="9">
        <v>35150000</v>
      </c>
      <c r="CP128" s="10">
        <v>2.7987</v>
      </c>
      <c r="CQ128" s="23"/>
      <c r="CR128" s="5" t="s">
        <v>121</v>
      </c>
      <c r="CS128" s="6">
        <v>63839855</v>
      </c>
      <c r="CT128" s="6" t="e">
        <f t="shared" si="61"/>
        <v>#REF!</v>
      </c>
      <c r="CU128" s="9">
        <v>99800000</v>
      </c>
      <c r="CV128" s="10">
        <v>3.5343</v>
      </c>
    </row>
    <row r="129" spans="79:100" ht="15.75">
      <c r="CA129" s="5" t="s">
        <v>773</v>
      </c>
      <c r="CB129" s="30">
        <v>241015385</v>
      </c>
      <c r="CC129" s="30" t="e">
        <f t="shared" si="59"/>
        <v>#REF!</v>
      </c>
      <c r="CD129" s="8"/>
      <c r="CF129" s="5" t="s">
        <v>523</v>
      </c>
      <c r="CG129" s="9">
        <v>58538996</v>
      </c>
      <c r="CH129" s="6" t="e">
        <f t="shared" si="58"/>
        <v>#REF!</v>
      </c>
      <c r="CI129" s="9">
        <v>38163000</v>
      </c>
      <c r="CJ129" s="8">
        <v>2.9632</v>
      </c>
      <c r="CL129" s="5" t="s">
        <v>271</v>
      </c>
      <c r="CM129" s="6">
        <v>71022468</v>
      </c>
      <c r="CN129" s="6" t="e">
        <f t="shared" si="60"/>
        <v>#REF!</v>
      </c>
      <c r="CO129" s="9">
        <v>34860000</v>
      </c>
      <c r="CP129" s="10">
        <v>2.8027</v>
      </c>
      <c r="CQ129" s="23"/>
      <c r="CR129" s="5" t="s">
        <v>122</v>
      </c>
      <c r="CS129" s="6">
        <v>1400000</v>
      </c>
      <c r="CT129" s="6" t="e">
        <f t="shared" si="61"/>
        <v>#REF!</v>
      </c>
      <c r="CU129" s="9">
        <v>19600000</v>
      </c>
      <c r="CV129" s="10">
        <v>3.5422</v>
      </c>
    </row>
    <row r="130" spans="79:100" ht="15.75">
      <c r="CA130" s="5" t="s">
        <v>774</v>
      </c>
      <c r="CB130" s="30">
        <v>113455532</v>
      </c>
      <c r="CC130" s="30" t="e">
        <f t="shared" si="59"/>
        <v>#REF!</v>
      </c>
      <c r="CD130" s="8"/>
      <c r="CF130" s="5" t="s">
        <v>524</v>
      </c>
      <c r="CG130" s="9">
        <v>75746108</v>
      </c>
      <c r="CH130" s="6" t="e">
        <f t="shared" si="58"/>
        <v>#REF!</v>
      </c>
      <c r="CI130" s="9">
        <v>31916321.999999996</v>
      </c>
      <c r="CJ130" s="8">
        <v>2.9632</v>
      </c>
      <c r="CL130" s="5" t="s">
        <v>272</v>
      </c>
      <c r="CM130" s="6">
        <v>48360685</v>
      </c>
      <c r="CN130" s="6" t="e">
        <f t="shared" si="60"/>
        <v>#REF!</v>
      </c>
      <c r="CO130" s="9">
        <v>89690000</v>
      </c>
      <c r="CP130" s="10">
        <v>2.7957</v>
      </c>
      <c r="CQ130" s="23"/>
      <c r="CR130" s="5" t="s">
        <v>123</v>
      </c>
      <c r="CS130" s="6">
        <v>42407699</v>
      </c>
      <c r="CT130" s="6" t="e">
        <f t="shared" si="61"/>
        <v>#REF!</v>
      </c>
      <c r="CU130" s="9">
        <v>82700000</v>
      </c>
      <c r="CV130" s="10">
        <v>3.5292</v>
      </c>
    </row>
    <row r="131" spans="79:100" ht="15.75">
      <c r="CA131" s="5" t="s">
        <v>775</v>
      </c>
      <c r="CB131" s="30">
        <v>170183018</v>
      </c>
      <c r="CC131" s="30" t="e">
        <f t="shared" si="59"/>
        <v>#REF!</v>
      </c>
      <c r="CD131" s="8"/>
      <c r="CF131" s="5" t="s">
        <v>525</v>
      </c>
      <c r="CG131" s="9">
        <v>100257959</v>
      </c>
      <c r="CH131" s="6" t="e">
        <f t="shared" si="58"/>
        <v>#REF!</v>
      </c>
      <c r="CI131" s="9">
        <v>38934000</v>
      </c>
      <c r="CJ131" s="8">
        <v>2.9505</v>
      </c>
      <c r="CL131" s="5" t="s">
        <v>273</v>
      </c>
      <c r="CM131" s="6">
        <v>58795021</v>
      </c>
      <c r="CN131" s="6" t="e">
        <f t="shared" si="60"/>
        <v>#REF!</v>
      </c>
      <c r="CO131" s="9">
        <v>78350000</v>
      </c>
      <c r="CP131" s="10">
        <v>2.7728</v>
      </c>
      <c r="CQ131" s="23"/>
      <c r="CR131" s="5" t="s">
        <v>124</v>
      </c>
      <c r="CS131" s="6">
        <v>20432154</v>
      </c>
      <c r="CT131" s="6" t="e">
        <f t="shared" si="61"/>
        <v>#REF!</v>
      </c>
      <c r="CU131" s="9">
        <v>55300000</v>
      </c>
      <c r="CV131" s="10">
        <v>3.5303</v>
      </c>
    </row>
    <row r="132" spans="79:100" ht="15.75">
      <c r="CA132" s="5" t="s">
        <v>776</v>
      </c>
      <c r="CB132" s="30">
        <v>216906490</v>
      </c>
      <c r="CC132" s="30" t="e">
        <f t="shared" si="59"/>
        <v>#REF!</v>
      </c>
      <c r="CD132" s="8"/>
      <c r="CF132" s="5" t="s">
        <v>526</v>
      </c>
      <c r="CG132" s="9">
        <v>56533254</v>
      </c>
      <c r="CH132" s="6" t="e">
        <f t="shared" si="58"/>
        <v>#REF!</v>
      </c>
      <c r="CI132" s="9">
        <v>37920000</v>
      </c>
      <c r="CJ132" s="8">
        <v>2.9378</v>
      </c>
      <c r="CL132" s="5" t="s">
        <v>274</v>
      </c>
      <c r="CM132" s="6">
        <v>67816351</v>
      </c>
      <c r="CN132" s="6" t="e">
        <f t="shared" si="60"/>
        <v>#REF!</v>
      </c>
      <c r="CO132" s="9">
        <v>32970000</v>
      </c>
      <c r="CP132" s="10">
        <v>2.7615</v>
      </c>
      <c r="CQ132" s="23"/>
      <c r="CR132" s="5" t="s">
        <v>125</v>
      </c>
      <c r="CS132" s="6">
        <v>51079276</v>
      </c>
      <c r="CT132" s="6" t="e">
        <f t="shared" si="61"/>
        <v>#REF!</v>
      </c>
      <c r="CU132" s="9">
        <v>81900000</v>
      </c>
      <c r="CV132" s="10">
        <v>3.5358</v>
      </c>
    </row>
    <row r="133" spans="79:100" ht="15.75">
      <c r="CA133" s="5" t="s">
        <v>777</v>
      </c>
      <c r="CB133" s="30">
        <v>148739850</v>
      </c>
      <c r="CC133" s="30" t="e">
        <f t="shared" si="59"/>
        <v>#REF!</v>
      </c>
      <c r="CD133" s="8"/>
      <c r="CF133" s="5" t="s">
        <v>527</v>
      </c>
      <c r="CG133" s="9">
        <v>49131061</v>
      </c>
      <c r="CH133" s="6" t="e">
        <f t="shared" si="58"/>
        <v>#REF!</v>
      </c>
      <c r="CI133" s="9">
        <v>35728000</v>
      </c>
      <c r="CJ133" s="8">
        <v>2.9543</v>
      </c>
      <c r="CL133" s="5" t="s">
        <v>275</v>
      </c>
      <c r="CM133" s="6">
        <v>95314721</v>
      </c>
      <c r="CN133" s="6" t="e">
        <f t="shared" si="60"/>
        <v>#REF!</v>
      </c>
      <c r="CO133" s="9">
        <v>57730000</v>
      </c>
      <c r="CP133" s="10">
        <v>2.7857</v>
      </c>
      <c r="CQ133" s="23"/>
      <c r="CR133" s="5" t="s">
        <v>126</v>
      </c>
      <c r="CS133" s="6">
        <v>41326880</v>
      </c>
      <c r="CT133" s="6" t="e">
        <f t="shared" si="61"/>
        <v>#REF!</v>
      </c>
      <c r="CU133" s="9">
        <v>70400000</v>
      </c>
      <c r="CV133" s="10">
        <v>3.5317</v>
      </c>
    </row>
    <row r="134" spans="79:100" ht="15.75">
      <c r="CA134" s="5" t="s">
        <v>778</v>
      </c>
      <c r="CB134" s="30">
        <v>128606101</v>
      </c>
      <c r="CC134" s="30" t="e">
        <f t="shared" si="59"/>
        <v>#REF!</v>
      </c>
      <c r="CD134" s="9"/>
      <c r="CF134" s="5" t="s">
        <v>528</v>
      </c>
      <c r="CG134" s="9">
        <v>52401506</v>
      </c>
      <c r="CH134" s="6" t="e">
        <f t="shared" si="58"/>
        <v>#REF!</v>
      </c>
      <c r="CI134" s="9">
        <v>34781916</v>
      </c>
      <c r="CJ134" s="8">
        <v>2.9593</v>
      </c>
      <c r="CL134" s="5" t="s">
        <v>276</v>
      </c>
      <c r="CM134" s="6">
        <v>55385206</v>
      </c>
      <c r="CN134" s="6" t="e">
        <f t="shared" si="60"/>
        <v>#REF!</v>
      </c>
      <c r="CO134" s="9">
        <v>12350000</v>
      </c>
      <c r="CP134" s="10">
        <v>2.794</v>
      </c>
      <c r="CQ134" s="23"/>
      <c r="CR134" s="5" t="s">
        <v>127</v>
      </c>
      <c r="CS134" s="6">
        <v>23750022</v>
      </c>
      <c r="CT134" s="6" t="e">
        <f t="shared" si="61"/>
        <v>#REF!</v>
      </c>
      <c r="CU134" s="9">
        <v>64100000</v>
      </c>
      <c r="CV134" s="10">
        <v>3.527</v>
      </c>
    </row>
    <row r="135" spans="79:100" ht="15.75">
      <c r="CA135" s="5" t="s">
        <v>779</v>
      </c>
      <c r="CB135" s="30">
        <v>128627458</v>
      </c>
      <c r="CC135" s="30" t="e">
        <f t="shared" si="59"/>
        <v>#REF!</v>
      </c>
      <c r="CD135" s="9"/>
      <c r="CF135" s="5" t="s">
        <v>529</v>
      </c>
      <c r="CG135" s="9">
        <v>66047867</v>
      </c>
      <c r="CH135" s="6" t="e">
        <f t="shared" si="58"/>
        <v>#REF!</v>
      </c>
      <c r="CI135" s="9">
        <v>35779302.04000001</v>
      </c>
      <c r="CJ135" s="8">
        <v>2.9642</v>
      </c>
      <c r="CL135" s="5" t="s">
        <v>277</v>
      </c>
      <c r="CM135" s="6">
        <v>48340120</v>
      </c>
      <c r="CN135" s="6" t="e">
        <f t="shared" si="60"/>
        <v>#REF!</v>
      </c>
      <c r="CO135" s="9">
        <v>12817999.999999998</v>
      </c>
      <c r="CP135" s="10">
        <v>2.8075</v>
      </c>
      <c r="CQ135" s="23"/>
      <c r="CR135" s="5" t="s">
        <v>128</v>
      </c>
      <c r="CS135" s="6">
        <v>24782528</v>
      </c>
      <c r="CT135" s="6" t="e">
        <f t="shared" si="61"/>
        <v>#REF!</v>
      </c>
      <c r="CU135" s="9">
        <v>46100000</v>
      </c>
      <c r="CV135" s="10">
        <v>3.5127</v>
      </c>
    </row>
    <row r="136" spans="79:100" ht="15.75">
      <c r="CA136" s="5" t="s">
        <v>780</v>
      </c>
      <c r="CB136" s="30">
        <v>161274346</v>
      </c>
      <c r="CC136" s="30" t="e">
        <f t="shared" si="59"/>
        <v>#REF!</v>
      </c>
      <c r="CD136" s="9"/>
      <c r="CF136" s="5" t="s">
        <v>530</v>
      </c>
      <c r="CG136" s="9">
        <v>74965454</v>
      </c>
      <c r="CH136" s="6" t="e">
        <f t="shared" si="58"/>
        <v>#REF!</v>
      </c>
      <c r="CI136" s="9">
        <v>-29238999.999999996</v>
      </c>
      <c r="CJ136" s="8">
        <v>2.9607</v>
      </c>
      <c r="CL136" s="5" t="s">
        <v>278</v>
      </c>
      <c r="CM136" s="6">
        <v>44995878</v>
      </c>
      <c r="CN136" s="6" t="e">
        <f t="shared" si="60"/>
        <v>#REF!</v>
      </c>
      <c r="CO136" s="9">
        <v>21501000.000000004</v>
      </c>
      <c r="CP136" s="10">
        <v>2.8003</v>
      </c>
      <c r="CQ136" s="23"/>
      <c r="CR136" s="5" t="s">
        <v>129</v>
      </c>
      <c r="CS136" s="6">
        <v>19457682</v>
      </c>
      <c r="CT136" s="6" t="e">
        <f t="shared" si="61"/>
        <v>#REF!</v>
      </c>
      <c r="CU136" s="9">
        <v>47400000</v>
      </c>
      <c r="CV136" s="10">
        <v>3.5123</v>
      </c>
    </row>
    <row r="137" spans="79:100" ht="15.75">
      <c r="CA137" s="5" t="s">
        <v>781</v>
      </c>
      <c r="CB137" s="30">
        <v>120560659</v>
      </c>
      <c r="CC137" s="30" t="e">
        <f t="shared" si="59"/>
        <v>#REF!</v>
      </c>
      <c r="CD137" s="9"/>
      <c r="CF137" s="5" t="s">
        <v>531</v>
      </c>
      <c r="CG137" s="9">
        <v>37886979</v>
      </c>
      <c r="CH137" s="6" t="e">
        <f t="shared" si="58"/>
        <v>#REF!</v>
      </c>
      <c r="CI137" s="9">
        <v>35053385.86680224</v>
      </c>
      <c r="CJ137" s="8">
        <v>2.9505</v>
      </c>
      <c r="CL137" s="5" t="s">
        <v>279</v>
      </c>
      <c r="CM137" s="6">
        <v>85158761</v>
      </c>
      <c r="CN137" s="6" t="e">
        <f t="shared" si="60"/>
        <v>#REF!</v>
      </c>
      <c r="CO137" s="9">
        <v>25150000</v>
      </c>
      <c r="CP137" s="10">
        <v>2.8012</v>
      </c>
      <c r="CQ137" s="23"/>
      <c r="CR137" s="5" t="s">
        <v>130</v>
      </c>
      <c r="CS137" s="6">
        <v>18798800</v>
      </c>
      <c r="CT137" s="6" t="e">
        <f t="shared" si="61"/>
        <v>#REF!</v>
      </c>
      <c r="CU137" s="9">
        <v>65400000</v>
      </c>
      <c r="CV137" s="10">
        <v>3.5067</v>
      </c>
    </row>
    <row r="138" spans="79:100" ht="15.75">
      <c r="CA138" s="5" t="s">
        <v>782</v>
      </c>
      <c r="CB138" s="30">
        <v>147372719</v>
      </c>
      <c r="CC138" s="30" t="e">
        <f t="shared" si="59"/>
        <v>#REF!</v>
      </c>
      <c r="CD138" s="9"/>
      <c r="CF138" s="5" t="s">
        <v>532</v>
      </c>
      <c r="CG138" s="9">
        <v>31235775</v>
      </c>
      <c r="CH138" s="6" t="e">
        <f t="shared" si="58"/>
        <v>#REF!</v>
      </c>
      <c r="CI138" s="9">
        <v>35102066.43593919</v>
      </c>
      <c r="CJ138" s="8">
        <v>2.9472</v>
      </c>
      <c r="CL138" s="5" t="s">
        <v>280</v>
      </c>
      <c r="CM138" s="6">
        <v>51772181</v>
      </c>
      <c r="CN138" s="6" t="e">
        <f t="shared" si="60"/>
        <v>#REF!</v>
      </c>
      <c r="CO138" s="9">
        <v>12600000</v>
      </c>
      <c r="CP138" s="10">
        <v>2.7967</v>
      </c>
      <c r="CQ138" s="23"/>
      <c r="CR138" s="5" t="s">
        <v>131</v>
      </c>
      <c r="CS138" s="6">
        <v>19148881</v>
      </c>
      <c r="CT138" s="6" t="e">
        <f t="shared" si="61"/>
        <v>#REF!</v>
      </c>
      <c r="CU138" s="9">
        <v>40500000</v>
      </c>
      <c r="CV138" s="10">
        <v>3.5023</v>
      </c>
    </row>
    <row r="139" spans="79:100" ht="15.75">
      <c r="CA139" s="5" t="s">
        <v>783</v>
      </c>
      <c r="CB139" s="30">
        <v>186872562</v>
      </c>
      <c r="CC139" s="30" t="e">
        <f t="shared" si="59"/>
        <v>#REF!</v>
      </c>
      <c r="CD139" s="9"/>
      <c r="CF139" s="5" t="s">
        <v>533</v>
      </c>
      <c r="CG139" s="9">
        <v>13275489</v>
      </c>
      <c r="CH139" s="6" t="e">
        <f t="shared" si="58"/>
        <v>#REF!</v>
      </c>
      <c r="CI139" s="9">
        <v>30000</v>
      </c>
      <c r="CJ139" s="8">
        <v>2.9485</v>
      </c>
      <c r="CL139" s="5" t="s">
        <v>281</v>
      </c>
      <c r="CM139" s="6">
        <v>8683146</v>
      </c>
      <c r="CN139" s="6" t="e">
        <f t="shared" si="60"/>
        <v>#REF!</v>
      </c>
      <c r="CO139" s="9">
        <v>-1000000</v>
      </c>
      <c r="CP139" s="10">
        <v>2.7953</v>
      </c>
      <c r="CQ139" s="23"/>
      <c r="CR139" s="5" t="s">
        <v>132</v>
      </c>
      <c r="CS139" s="6">
        <v>25578754</v>
      </c>
      <c r="CT139" s="6" t="e">
        <f t="shared" si="61"/>
        <v>#REF!</v>
      </c>
      <c r="CU139" s="9">
        <v>52200000</v>
      </c>
      <c r="CV139" s="10">
        <v>3.5047</v>
      </c>
    </row>
    <row r="140" spans="79:100" ht="15.75">
      <c r="CA140" s="5" t="s">
        <v>784</v>
      </c>
      <c r="CB140" s="30">
        <v>148316090</v>
      </c>
      <c r="CC140" s="30" t="e">
        <f t="shared" si="59"/>
        <v>#REF!</v>
      </c>
      <c r="CD140" s="9"/>
      <c r="CF140" s="5" t="s">
        <v>534</v>
      </c>
      <c r="CG140" s="9">
        <v>49474774</v>
      </c>
      <c r="CH140" s="6" t="e">
        <f t="shared" si="58"/>
        <v>#REF!</v>
      </c>
      <c r="CI140" s="9">
        <v>99421498.01135398</v>
      </c>
      <c r="CJ140" s="8">
        <v>2.9417</v>
      </c>
      <c r="CL140" s="5" t="s">
        <v>282</v>
      </c>
      <c r="CM140" s="6">
        <v>67391056</v>
      </c>
      <c r="CN140" s="6" t="e">
        <f t="shared" si="60"/>
        <v>#REF!</v>
      </c>
      <c r="CO140" s="9">
        <v>57150000</v>
      </c>
      <c r="CP140" s="10">
        <v>2.7902</v>
      </c>
      <c r="CQ140" s="23"/>
      <c r="CR140" s="5" t="s">
        <v>133</v>
      </c>
      <c r="CS140" s="6">
        <v>45688115</v>
      </c>
      <c r="CT140" s="6" t="e">
        <f t="shared" si="61"/>
        <v>#REF!</v>
      </c>
      <c r="CU140" s="9">
        <v>82300000</v>
      </c>
      <c r="CV140" s="10">
        <v>3.4795</v>
      </c>
    </row>
    <row r="141" spans="79:100" ht="15.75">
      <c r="CA141" s="5" t="s">
        <v>785</v>
      </c>
      <c r="CB141" s="30">
        <v>163933593</v>
      </c>
      <c r="CC141" s="30" t="e">
        <f t="shared" si="59"/>
        <v>#REF!</v>
      </c>
      <c r="CD141" s="9"/>
      <c r="CF141" s="5" t="s">
        <v>535</v>
      </c>
      <c r="CG141" s="9">
        <f>45825790+800000</f>
        <v>46625790</v>
      </c>
      <c r="CH141" s="6" t="e">
        <f t="shared" si="58"/>
        <v>#REF!</v>
      </c>
      <c r="CI141" s="9">
        <v>36306536</v>
      </c>
      <c r="CJ141" s="8">
        <v>2.9428</v>
      </c>
      <c r="CL141" s="5" t="s">
        <v>283</v>
      </c>
      <c r="CM141" s="6">
        <v>52434803</v>
      </c>
      <c r="CN141" s="6" t="e">
        <f t="shared" si="60"/>
        <v>#REF!</v>
      </c>
      <c r="CO141" s="9">
        <v>34050000</v>
      </c>
      <c r="CP141" s="10">
        <v>2.776</v>
      </c>
      <c r="CQ141" s="23"/>
      <c r="CR141" s="5" t="s">
        <v>134</v>
      </c>
      <c r="CS141" s="6">
        <v>18457831</v>
      </c>
      <c r="CT141" s="6" t="e">
        <f t="shared" si="61"/>
        <v>#REF!</v>
      </c>
      <c r="CU141" s="9">
        <v>51800000</v>
      </c>
      <c r="CV141" s="10">
        <v>3.4882</v>
      </c>
    </row>
    <row r="142" spans="79:100" ht="15.75">
      <c r="CA142" s="5" t="s">
        <v>786</v>
      </c>
      <c r="CB142" s="30">
        <v>125490537</v>
      </c>
      <c r="CC142" s="30" t="e">
        <f t="shared" si="59"/>
        <v>#REF!</v>
      </c>
      <c r="CD142" s="9"/>
      <c r="CF142" s="5" t="s">
        <v>536</v>
      </c>
      <c r="CG142" s="9">
        <v>50366321</v>
      </c>
      <c r="CH142" s="6" t="e">
        <f aca="true" t="shared" si="62" ref="CH142:CH205">+CG142+CH141</f>
        <v>#REF!</v>
      </c>
      <c r="CI142" s="9">
        <v>34155000</v>
      </c>
      <c r="CJ142" s="8">
        <v>2.9532</v>
      </c>
      <c r="CL142" s="5" t="s">
        <v>284</v>
      </c>
      <c r="CM142" s="6">
        <v>50795174</v>
      </c>
      <c r="CN142" s="6" t="e">
        <f t="shared" si="60"/>
        <v>#REF!</v>
      </c>
      <c r="CO142" s="9">
        <v>38950000</v>
      </c>
      <c r="CP142" s="10">
        <v>2.7673</v>
      </c>
      <c r="CQ142" s="23"/>
      <c r="CR142" s="5" t="s">
        <v>135</v>
      </c>
      <c r="CS142" s="6">
        <v>4108796</v>
      </c>
      <c r="CT142" s="6" t="e">
        <f t="shared" si="61"/>
        <v>#REF!</v>
      </c>
      <c r="CU142" s="9">
        <v>20030000</v>
      </c>
      <c r="CV142" s="10">
        <v>3.5425</v>
      </c>
    </row>
    <row r="143" spans="79:100" ht="15.75">
      <c r="CA143" s="5" t="s">
        <v>787</v>
      </c>
      <c r="CB143" s="30">
        <v>168508401</v>
      </c>
      <c r="CC143" s="30" t="e">
        <f aca="true" t="shared" si="63" ref="CC143:CC149">+CB143+CC142</f>
        <v>#REF!</v>
      </c>
      <c r="CD143" s="9"/>
      <c r="CF143" s="5" t="s">
        <v>537</v>
      </c>
      <c r="CG143" s="9">
        <v>27356292</v>
      </c>
      <c r="CH143" s="6" t="e">
        <f t="shared" si="62"/>
        <v>#REF!</v>
      </c>
      <c r="CI143" s="9">
        <v>31109952.999999996</v>
      </c>
      <c r="CJ143" s="8">
        <v>2.957</v>
      </c>
      <c r="CL143" s="5" t="s">
        <v>285</v>
      </c>
      <c r="CM143" s="6">
        <v>59718710</v>
      </c>
      <c r="CN143" s="6" t="e">
        <f aca="true" t="shared" si="64" ref="CN143:CN206">+CM143+CN142</f>
        <v>#REF!</v>
      </c>
      <c r="CO143" s="9">
        <v>32939999.999999996</v>
      </c>
      <c r="CP143" s="10">
        <v>2.7582</v>
      </c>
      <c r="CQ143" s="23"/>
      <c r="CR143" s="5" t="s">
        <v>136</v>
      </c>
      <c r="CS143" s="6">
        <v>16077616</v>
      </c>
      <c r="CT143" s="6" t="e">
        <f aca="true" t="shared" si="65" ref="CT143:CT162">+CT142+CS143</f>
        <v>#REF!</v>
      </c>
      <c r="CU143" s="9">
        <v>51200000</v>
      </c>
      <c r="CV143" s="10">
        <v>3.5962</v>
      </c>
    </row>
    <row r="144" spans="79:100" ht="15.75">
      <c r="CA144" s="5" t="s">
        <v>788</v>
      </c>
      <c r="CB144" s="30">
        <v>128918465</v>
      </c>
      <c r="CC144" s="30" t="e">
        <f t="shared" si="63"/>
        <v>#REF!</v>
      </c>
      <c r="CD144" s="9"/>
      <c r="CF144" s="5" t="s">
        <v>538</v>
      </c>
      <c r="CG144" s="9">
        <v>33225187</v>
      </c>
      <c r="CH144" s="6" t="e">
        <f t="shared" si="62"/>
        <v>#REF!</v>
      </c>
      <c r="CI144" s="9">
        <v>28625667.999999996</v>
      </c>
      <c r="CJ144" s="8">
        <v>2.9513</v>
      </c>
      <c r="CL144" s="5" t="s">
        <v>286</v>
      </c>
      <c r="CM144" s="6">
        <v>38365597</v>
      </c>
      <c r="CN144" s="6" t="e">
        <f t="shared" si="64"/>
        <v>#REF!</v>
      </c>
      <c r="CO144" s="9">
        <v>25940000</v>
      </c>
      <c r="CP144" s="10">
        <v>2.7647</v>
      </c>
      <c r="CQ144" s="23"/>
      <c r="CR144" s="5" t="s">
        <v>137</v>
      </c>
      <c r="CS144" s="6">
        <v>61755918</v>
      </c>
      <c r="CT144" s="6" t="e">
        <f t="shared" si="65"/>
        <v>#REF!</v>
      </c>
      <c r="CU144" s="9">
        <v>90700000</v>
      </c>
      <c r="CV144" s="10">
        <v>3.5875</v>
      </c>
    </row>
    <row r="145" spans="79:100" ht="15.75">
      <c r="CA145" s="5" t="s">
        <v>789</v>
      </c>
      <c r="CB145" s="30">
        <v>189475055</v>
      </c>
      <c r="CC145" s="30" t="e">
        <f t="shared" si="63"/>
        <v>#REF!</v>
      </c>
      <c r="CD145" s="9"/>
      <c r="CF145" s="5" t="s">
        <v>539</v>
      </c>
      <c r="CG145" s="9">
        <v>58919458</v>
      </c>
      <c r="CH145" s="6" t="e">
        <f t="shared" si="62"/>
        <v>#REF!</v>
      </c>
      <c r="CI145" s="9">
        <v>32094843.000000004</v>
      </c>
      <c r="CJ145" s="8">
        <v>2.9473</v>
      </c>
      <c r="CL145" s="5" t="s">
        <v>287</v>
      </c>
      <c r="CM145" s="6">
        <v>63862044</v>
      </c>
      <c r="CN145" s="6" t="e">
        <f t="shared" si="64"/>
        <v>#REF!</v>
      </c>
      <c r="CO145" s="9">
        <v>59500000</v>
      </c>
      <c r="CP145" s="10">
        <v>2.7815</v>
      </c>
      <c r="CQ145" s="23"/>
      <c r="CR145" s="5" t="s">
        <v>138</v>
      </c>
      <c r="CS145" s="6">
        <v>34423762</v>
      </c>
      <c r="CT145" s="6" t="e">
        <f t="shared" si="65"/>
        <v>#REF!</v>
      </c>
      <c r="CU145" s="9">
        <v>66600000</v>
      </c>
      <c r="CV145" s="10">
        <v>3.5372</v>
      </c>
    </row>
    <row r="146" spans="79:100" ht="15.75">
      <c r="CA146" s="5" t="s">
        <v>790</v>
      </c>
      <c r="CB146" s="30">
        <v>130084377</v>
      </c>
      <c r="CC146" s="30" t="e">
        <f t="shared" si="63"/>
        <v>#REF!</v>
      </c>
      <c r="CD146" s="9"/>
      <c r="CF146" s="5" t="s">
        <v>540</v>
      </c>
      <c r="CG146" s="9">
        <v>57655075</v>
      </c>
      <c r="CH146" s="6" t="e">
        <f t="shared" si="62"/>
        <v>#REF!</v>
      </c>
      <c r="CI146" s="9">
        <v>28507192</v>
      </c>
      <c r="CJ146" s="8">
        <v>2.9463</v>
      </c>
      <c r="CL146" s="5" t="s">
        <v>288</v>
      </c>
      <c r="CM146" s="6">
        <v>48076576</v>
      </c>
      <c r="CN146" s="6" t="e">
        <f t="shared" si="64"/>
        <v>#REF!</v>
      </c>
      <c r="CO146" s="9">
        <v>11460000</v>
      </c>
      <c r="CP146" s="10">
        <v>2.7715</v>
      </c>
      <c r="CQ146" s="23"/>
      <c r="CR146" s="5" t="s">
        <v>139</v>
      </c>
      <c r="CS146" s="6">
        <v>12534376</v>
      </c>
      <c r="CT146" s="6" t="e">
        <f t="shared" si="65"/>
        <v>#REF!</v>
      </c>
      <c r="CU146" s="9">
        <v>38600000</v>
      </c>
      <c r="CV146" s="10">
        <v>3.5285</v>
      </c>
    </row>
    <row r="147" spans="79:100" ht="15.75">
      <c r="CA147" s="5" t="s">
        <v>791</v>
      </c>
      <c r="CB147" s="30">
        <v>218649570</v>
      </c>
      <c r="CC147" s="30" t="e">
        <f t="shared" si="63"/>
        <v>#REF!</v>
      </c>
      <c r="CD147" s="9"/>
      <c r="CF147" s="5" t="s">
        <v>541</v>
      </c>
      <c r="CG147" s="9">
        <v>39837289</v>
      </c>
      <c r="CH147" s="6" t="e">
        <f t="shared" si="62"/>
        <v>#REF!</v>
      </c>
      <c r="CI147" s="9">
        <v>32260803.000000004</v>
      </c>
      <c r="CJ147" s="8">
        <v>2.9382</v>
      </c>
      <c r="CL147" s="5" t="s">
        <v>289</v>
      </c>
      <c r="CM147" s="6">
        <v>29896268</v>
      </c>
      <c r="CN147" s="6" t="e">
        <f t="shared" si="64"/>
        <v>#REF!</v>
      </c>
      <c r="CO147" s="9">
        <v>37650000</v>
      </c>
      <c r="CP147" s="10">
        <v>2.7873</v>
      </c>
      <c r="CQ147" s="23"/>
      <c r="CR147" s="5" t="s">
        <v>140</v>
      </c>
      <c r="CS147" s="6">
        <v>23187678</v>
      </c>
      <c r="CT147" s="6" t="e">
        <f t="shared" si="65"/>
        <v>#REF!</v>
      </c>
      <c r="CU147" s="9">
        <v>72000000</v>
      </c>
      <c r="CV147" s="10">
        <v>3.5188</v>
      </c>
    </row>
    <row r="148" spans="79:100" ht="15.75">
      <c r="CA148" s="5" t="s">
        <v>792</v>
      </c>
      <c r="CB148" s="30">
        <v>231803910</v>
      </c>
      <c r="CC148" s="30" t="e">
        <f t="shared" si="63"/>
        <v>#REF!</v>
      </c>
      <c r="CD148" s="9"/>
      <c r="CF148" s="5" t="s">
        <v>542</v>
      </c>
      <c r="CG148" s="9">
        <v>51789955</v>
      </c>
      <c r="CH148" s="6" t="e">
        <f t="shared" si="62"/>
        <v>#REF!</v>
      </c>
      <c r="CI148" s="9">
        <v>25193890</v>
      </c>
      <c r="CJ148" s="8">
        <v>2.9443</v>
      </c>
      <c r="CL148" s="5" t="s">
        <v>290</v>
      </c>
      <c r="CM148" s="6">
        <v>43510550</v>
      </c>
      <c r="CN148" s="6" t="e">
        <f t="shared" si="64"/>
        <v>#REF!</v>
      </c>
      <c r="CO148" s="9">
        <v>31150000</v>
      </c>
      <c r="CP148" s="10">
        <v>2.799</v>
      </c>
      <c r="CQ148" s="23"/>
      <c r="CR148" s="5" t="s">
        <v>141</v>
      </c>
      <c r="CS148" s="6">
        <v>25392456</v>
      </c>
      <c r="CT148" s="6" t="e">
        <f t="shared" si="65"/>
        <v>#REF!</v>
      </c>
      <c r="CU148" s="9">
        <v>49100000</v>
      </c>
      <c r="CV148" s="10">
        <v>3.5307</v>
      </c>
    </row>
    <row r="149" spans="79:100" ht="16.5" thickBot="1">
      <c r="CA149" s="12" t="s">
        <v>793</v>
      </c>
      <c r="CB149" s="31">
        <v>238200924</v>
      </c>
      <c r="CC149" s="31" t="e">
        <f t="shared" si="63"/>
        <v>#REF!</v>
      </c>
      <c r="CD149" s="67"/>
      <c r="CF149" s="5" t="s">
        <v>543</v>
      </c>
      <c r="CG149" s="9">
        <v>52404562</v>
      </c>
      <c r="CH149" s="6" t="e">
        <f t="shared" si="62"/>
        <v>#REF!</v>
      </c>
      <c r="CI149" s="9">
        <v>25555999.999999996</v>
      </c>
      <c r="CJ149" s="8">
        <v>2.9497</v>
      </c>
      <c r="CL149" s="5" t="s">
        <v>291</v>
      </c>
      <c r="CM149" s="6">
        <v>26126000</v>
      </c>
      <c r="CN149" s="6" t="e">
        <f t="shared" si="64"/>
        <v>#REF!</v>
      </c>
      <c r="CO149" s="9">
        <v>25106000</v>
      </c>
      <c r="CP149" s="10">
        <v>2.7973</v>
      </c>
      <c r="CQ149" s="23"/>
      <c r="CR149" s="5" t="s">
        <v>142</v>
      </c>
      <c r="CS149" s="6">
        <v>28900571</v>
      </c>
      <c r="CT149" s="6" t="e">
        <f t="shared" si="65"/>
        <v>#REF!</v>
      </c>
      <c r="CU149" s="9">
        <v>71000000</v>
      </c>
      <c r="CV149" s="10">
        <v>3.5333</v>
      </c>
    </row>
    <row r="150" spans="84:100" ht="15.75">
      <c r="CF150" s="5" t="s">
        <v>544</v>
      </c>
      <c r="CG150" s="9">
        <v>51536592</v>
      </c>
      <c r="CH150" s="6" t="e">
        <f t="shared" si="62"/>
        <v>#REF!</v>
      </c>
      <c r="CI150" s="9">
        <v>25165400</v>
      </c>
      <c r="CJ150" s="8">
        <v>2.9522</v>
      </c>
      <c r="CL150" s="5" t="s">
        <v>292</v>
      </c>
      <c r="CM150" s="6">
        <v>35873234</v>
      </c>
      <c r="CN150" s="6" t="e">
        <f t="shared" si="64"/>
        <v>#REF!</v>
      </c>
      <c r="CO150" s="9">
        <v>42206000</v>
      </c>
      <c r="CP150" s="10">
        <v>2.7863</v>
      </c>
      <c r="CQ150" s="23"/>
      <c r="CR150" s="5" t="s">
        <v>143</v>
      </c>
      <c r="CS150" s="6">
        <v>22148394</v>
      </c>
      <c r="CT150" s="6" t="e">
        <f t="shared" si="65"/>
        <v>#REF!</v>
      </c>
      <c r="CU150" s="9">
        <v>58400000</v>
      </c>
      <c r="CV150" s="10">
        <v>3.5268</v>
      </c>
    </row>
    <row r="151" spans="79:100" ht="15.75">
      <c r="CA151" t="s">
        <v>1194</v>
      </c>
      <c r="CF151" s="5" t="s">
        <v>545</v>
      </c>
      <c r="CG151" s="9">
        <v>45000377</v>
      </c>
      <c r="CH151" s="6" t="e">
        <f t="shared" si="62"/>
        <v>#REF!</v>
      </c>
      <c r="CI151" s="9">
        <v>25126151.999999996</v>
      </c>
      <c r="CJ151" s="8">
        <v>2.955</v>
      </c>
      <c r="CL151" s="5" t="s">
        <v>293</v>
      </c>
      <c r="CM151" s="6">
        <v>31047633</v>
      </c>
      <c r="CN151" s="6" t="e">
        <f t="shared" si="64"/>
        <v>#REF!</v>
      </c>
      <c r="CO151" s="9">
        <v>17300000</v>
      </c>
      <c r="CP151" s="10">
        <v>2.7757</v>
      </c>
      <c r="CQ151" s="23"/>
      <c r="CR151" s="5" t="s">
        <v>144</v>
      </c>
      <c r="CS151" s="6">
        <v>30504823</v>
      </c>
      <c r="CT151" s="6" t="e">
        <f t="shared" si="65"/>
        <v>#REF!</v>
      </c>
      <c r="CU151" s="9">
        <v>54200000</v>
      </c>
      <c r="CV151" s="10">
        <v>3.5065</v>
      </c>
    </row>
    <row r="152" spans="79:100" ht="15.75">
      <c r="CA152" t="s">
        <v>1195</v>
      </c>
      <c r="CF152" s="5" t="s">
        <v>546</v>
      </c>
      <c r="CG152" s="9">
        <v>59780785</v>
      </c>
      <c r="CH152" s="6" t="e">
        <f t="shared" si="62"/>
        <v>#REF!</v>
      </c>
      <c r="CI152" s="9">
        <v>25009565</v>
      </c>
      <c r="CJ152" s="8">
        <v>2.962</v>
      </c>
      <c r="CL152" s="5" t="s">
        <v>294</v>
      </c>
      <c r="CM152" s="6">
        <v>47167345</v>
      </c>
      <c r="CN152" s="6" t="e">
        <f t="shared" si="64"/>
        <v>#REF!</v>
      </c>
      <c r="CO152" s="9">
        <v>35330000</v>
      </c>
      <c r="CP152" s="10">
        <v>2.79</v>
      </c>
      <c r="CQ152" s="23"/>
      <c r="CR152" s="5" t="s">
        <v>145</v>
      </c>
      <c r="CS152" s="6">
        <v>18299097</v>
      </c>
      <c r="CT152" s="6" t="e">
        <f t="shared" si="65"/>
        <v>#REF!</v>
      </c>
      <c r="CU152" s="9">
        <v>51400000</v>
      </c>
      <c r="CV152" s="10">
        <v>3.4975</v>
      </c>
    </row>
    <row r="153" spans="84:100" ht="15.75">
      <c r="CF153" s="5" t="s">
        <v>547</v>
      </c>
      <c r="CG153" s="9">
        <v>36156336</v>
      </c>
      <c r="CH153" s="6" t="e">
        <f t="shared" si="62"/>
        <v>#REF!</v>
      </c>
      <c r="CI153" s="9">
        <v>24534000</v>
      </c>
      <c r="CJ153" s="8">
        <v>2.973</v>
      </c>
      <c r="CL153" s="5" t="s">
        <v>295</v>
      </c>
      <c r="CM153" s="6">
        <v>42002596</v>
      </c>
      <c r="CN153" s="6" t="e">
        <f t="shared" si="64"/>
        <v>#REF!</v>
      </c>
      <c r="CO153" s="9">
        <v>27420000</v>
      </c>
      <c r="CP153" s="10">
        <v>2.8183</v>
      </c>
      <c r="CQ153" s="23"/>
      <c r="CR153" s="5" t="s">
        <v>146</v>
      </c>
      <c r="CS153" s="6">
        <v>27560632</v>
      </c>
      <c r="CT153" s="6" t="e">
        <f t="shared" si="65"/>
        <v>#REF!</v>
      </c>
      <c r="CU153" s="9">
        <v>65400000</v>
      </c>
      <c r="CV153" s="10">
        <v>3.5088</v>
      </c>
    </row>
    <row r="154" spans="84:100" ht="15.75">
      <c r="CF154" s="5" t="s">
        <v>548</v>
      </c>
      <c r="CG154" s="9">
        <v>26678573</v>
      </c>
      <c r="CH154" s="6" t="e">
        <f t="shared" si="62"/>
        <v>#REF!</v>
      </c>
      <c r="CI154" s="9">
        <v>25763368</v>
      </c>
      <c r="CJ154" s="8">
        <v>2.9745</v>
      </c>
      <c r="CL154" s="5" t="s">
        <v>296</v>
      </c>
      <c r="CM154" s="6">
        <v>23160612</v>
      </c>
      <c r="CN154" s="6" t="e">
        <f t="shared" si="64"/>
        <v>#REF!</v>
      </c>
      <c r="CO154" s="9">
        <v>15950000</v>
      </c>
      <c r="CP154" s="10">
        <v>2.8182</v>
      </c>
      <c r="CQ154" s="23"/>
      <c r="CR154" s="5" t="s">
        <v>147</v>
      </c>
      <c r="CS154" s="6">
        <v>27466454</v>
      </c>
      <c r="CT154" s="6" t="e">
        <f t="shared" si="65"/>
        <v>#REF!</v>
      </c>
      <c r="CU154" s="9">
        <v>51000000</v>
      </c>
      <c r="CV154" s="10">
        <v>3.5365</v>
      </c>
    </row>
    <row r="155" spans="84:100" ht="15.75">
      <c r="CF155" s="5" t="s">
        <v>549</v>
      </c>
      <c r="CG155" s="9">
        <v>23552351</v>
      </c>
      <c r="CH155" s="6" t="e">
        <f t="shared" si="62"/>
        <v>#REF!</v>
      </c>
      <c r="CI155" s="9">
        <v>25172000</v>
      </c>
      <c r="CJ155" s="8">
        <v>2.9713</v>
      </c>
      <c r="CL155" s="5" t="s">
        <v>297</v>
      </c>
      <c r="CM155" s="6">
        <v>31230753</v>
      </c>
      <c r="CN155" s="6" t="e">
        <f t="shared" si="64"/>
        <v>#REF!</v>
      </c>
      <c r="CO155" s="9">
        <v>25250000</v>
      </c>
      <c r="CP155" s="10">
        <v>2.8423</v>
      </c>
      <c r="CQ155" s="23"/>
      <c r="CR155" s="5" t="s">
        <v>148</v>
      </c>
      <c r="CS155" s="6">
        <v>25903550</v>
      </c>
      <c r="CT155" s="6" t="e">
        <f t="shared" si="65"/>
        <v>#REF!</v>
      </c>
      <c r="CU155" s="9">
        <v>56090000</v>
      </c>
      <c r="CV155" s="10">
        <v>3.538</v>
      </c>
    </row>
    <row r="156" spans="84:100" ht="15.75">
      <c r="CF156" s="5" t="s">
        <v>550</v>
      </c>
      <c r="CG156" s="9">
        <v>24845255</v>
      </c>
      <c r="CH156" s="6" t="e">
        <f t="shared" si="62"/>
        <v>#REF!</v>
      </c>
      <c r="CI156" s="9">
        <v>25402000</v>
      </c>
      <c r="CJ156" s="8">
        <v>2.9775</v>
      </c>
      <c r="CL156" s="5" t="s">
        <v>298</v>
      </c>
      <c r="CM156" s="6">
        <v>44875265</v>
      </c>
      <c r="CN156" s="6" t="e">
        <f t="shared" si="64"/>
        <v>#REF!</v>
      </c>
      <c r="CO156" s="9">
        <v>-4201000</v>
      </c>
      <c r="CP156" s="10">
        <v>2.8797</v>
      </c>
      <c r="CQ156" s="23"/>
      <c r="CR156" s="5" t="s">
        <v>149</v>
      </c>
      <c r="CS156" s="6">
        <v>43245809</v>
      </c>
      <c r="CT156" s="6" t="e">
        <f t="shared" si="65"/>
        <v>#REF!</v>
      </c>
      <c r="CU156" s="9">
        <v>93100000</v>
      </c>
      <c r="CV156" s="10">
        <v>3.5118</v>
      </c>
    </row>
    <row r="157" spans="84:100" ht="15.75">
      <c r="CF157" s="5" t="s">
        <v>551</v>
      </c>
      <c r="CG157" s="9">
        <v>49219835</v>
      </c>
      <c r="CH157" s="6" t="e">
        <f t="shared" si="62"/>
        <v>#REF!</v>
      </c>
      <c r="CI157" s="9">
        <v>25605730</v>
      </c>
      <c r="CJ157" s="8">
        <v>2.976</v>
      </c>
      <c r="CL157" s="5" t="s">
        <v>299</v>
      </c>
      <c r="CM157" s="6">
        <v>28998685</v>
      </c>
      <c r="CN157" s="6" t="e">
        <f t="shared" si="64"/>
        <v>#REF!</v>
      </c>
      <c r="CO157" s="9">
        <v>6480000</v>
      </c>
      <c r="CP157" s="10">
        <v>2.9313</v>
      </c>
      <c r="CQ157" s="23"/>
      <c r="CR157" s="5" t="s">
        <v>150</v>
      </c>
      <c r="CS157" s="6">
        <v>28320935</v>
      </c>
      <c r="CT157" s="6" t="e">
        <f t="shared" si="65"/>
        <v>#REF!</v>
      </c>
      <c r="CU157" s="9">
        <v>61800000</v>
      </c>
      <c r="CV157" s="10">
        <v>3.4792</v>
      </c>
    </row>
    <row r="158" spans="84:100" ht="15.75">
      <c r="CF158" s="5" t="s">
        <v>552</v>
      </c>
      <c r="CG158" s="9">
        <v>25917107</v>
      </c>
      <c r="CH158" s="6" t="e">
        <f t="shared" si="62"/>
        <v>#REF!</v>
      </c>
      <c r="CI158" s="9">
        <v>26466483.999999996</v>
      </c>
      <c r="CJ158" s="8">
        <v>2.9852</v>
      </c>
      <c r="CL158" s="5" t="s">
        <v>300</v>
      </c>
      <c r="CM158" s="6">
        <v>20239326</v>
      </c>
      <c r="CN158" s="6" t="e">
        <f t="shared" si="64"/>
        <v>#REF!</v>
      </c>
      <c r="CO158" s="9">
        <v>-3737000</v>
      </c>
      <c r="CP158" s="10">
        <v>2.93</v>
      </c>
      <c r="CQ158" s="23"/>
      <c r="CR158" s="5" t="s">
        <v>151</v>
      </c>
      <c r="CS158" s="6">
        <v>9400000</v>
      </c>
      <c r="CT158" s="6" t="e">
        <f t="shared" si="65"/>
        <v>#REF!</v>
      </c>
      <c r="CU158" s="9">
        <v>61800000</v>
      </c>
      <c r="CV158" s="10">
        <v>3.4748</v>
      </c>
    </row>
    <row r="159" spans="84:100" ht="15.75">
      <c r="CF159" s="5" t="s">
        <v>553</v>
      </c>
      <c r="CG159" s="9">
        <v>25913557</v>
      </c>
      <c r="CH159" s="6" t="e">
        <f t="shared" si="62"/>
        <v>#REF!</v>
      </c>
      <c r="CI159" s="9">
        <v>25182000</v>
      </c>
      <c r="CJ159" s="8">
        <v>2.9932</v>
      </c>
      <c r="CL159" s="5" t="s">
        <v>301</v>
      </c>
      <c r="CM159" s="6">
        <v>25214000</v>
      </c>
      <c r="CN159" s="6" t="e">
        <f t="shared" si="64"/>
        <v>#REF!</v>
      </c>
      <c r="CO159" s="9">
        <v>5061000</v>
      </c>
      <c r="CP159" s="10">
        <v>2.9618</v>
      </c>
      <c r="CQ159" s="23"/>
      <c r="CR159" s="5" t="s">
        <v>152</v>
      </c>
      <c r="CS159" s="6">
        <v>39738826</v>
      </c>
      <c r="CT159" s="6" t="e">
        <f t="shared" si="65"/>
        <v>#REF!</v>
      </c>
      <c r="CU159" s="9">
        <v>91500000</v>
      </c>
      <c r="CV159" s="10">
        <v>3.47</v>
      </c>
    </row>
    <row r="160" spans="84:100" ht="15.75">
      <c r="CF160" s="5" t="s">
        <v>554</v>
      </c>
      <c r="CG160" s="9">
        <v>27230232</v>
      </c>
      <c r="CH160" s="6" t="e">
        <f t="shared" si="62"/>
        <v>#REF!</v>
      </c>
      <c r="CI160" s="9">
        <v>24730999.999999996</v>
      </c>
      <c r="CJ160" s="8">
        <v>3.0118</v>
      </c>
      <c r="CL160" s="5" t="s">
        <v>302</v>
      </c>
      <c r="CM160" s="6">
        <v>23098313</v>
      </c>
      <c r="CN160" s="6" t="e">
        <f t="shared" si="64"/>
        <v>#REF!</v>
      </c>
      <c r="CO160" s="9">
        <v>3415000</v>
      </c>
      <c r="CP160" s="10">
        <v>2.9385</v>
      </c>
      <c r="CQ160" s="23"/>
      <c r="CR160" s="5" t="s">
        <v>153</v>
      </c>
      <c r="CS160" s="6">
        <v>36715201</v>
      </c>
      <c r="CT160" s="6" t="e">
        <f t="shared" si="65"/>
        <v>#REF!</v>
      </c>
      <c r="CU160" s="9">
        <v>76800000</v>
      </c>
      <c r="CV160" s="10">
        <v>3.4467</v>
      </c>
    </row>
    <row r="161" spans="84:100" ht="15.75">
      <c r="CF161" s="5" t="s">
        <v>555</v>
      </c>
      <c r="CG161" s="9">
        <v>38713028</v>
      </c>
      <c r="CH161" s="6" t="e">
        <f t="shared" si="62"/>
        <v>#REF!</v>
      </c>
      <c r="CI161" s="9">
        <v>25782636.999999996</v>
      </c>
      <c r="CJ161" s="8">
        <v>3.04</v>
      </c>
      <c r="CL161" s="5" t="s">
        <v>303</v>
      </c>
      <c r="CM161" s="6">
        <v>14959698</v>
      </c>
      <c r="CN161" s="6" t="e">
        <f t="shared" si="64"/>
        <v>#REF!</v>
      </c>
      <c r="CO161" s="9">
        <v>1927000</v>
      </c>
      <c r="CP161" s="10">
        <v>2.931</v>
      </c>
      <c r="CQ161" s="23"/>
      <c r="CR161" s="5" t="s">
        <v>154</v>
      </c>
      <c r="CS161" s="6">
        <v>14626812</v>
      </c>
      <c r="CT161" s="6" t="e">
        <f t="shared" si="65"/>
        <v>#REF!</v>
      </c>
      <c r="CU161" s="9">
        <v>54700000</v>
      </c>
      <c r="CV161" s="10">
        <v>3.4128</v>
      </c>
    </row>
    <row r="162" spans="84:100" ht="16.5" thickBot="1">
      <c r="CF162" s="5" t="s">
        <v>556</v>
      </c>
      <c r="CG162" s="9">
        <v>38180392</v>
      </c>
      <c r="CH162" s="6" t="e">
        <f t="shared" si="62"/>
        <v>#REF!</v>
      </c>
      <c r="CI162" s="9"/>
      <c r="CJ162" s="8">
        <v>3.0718</v>
      </c>
      <c r="CL162" s="5" t="s">
        <v>304</v>
      </c>
      <c r="CM162" s="6">
        <v>25594646</v>
      </c>
      <c r="CN162" s="6" t="e">
        <f t="shared" si="64"/>
        <v>#REF!</v>
      </c>
      <c r="CO162" s="9">
        <v>1765000</v>
      </c>
      <c r="CP162" s="10">
        <v>2.9288</v>
      </c>
      <c r="CQ162" s="23"/>
      <c r="CR162" s="71" t="s">
        <v>155</v>
      </c>
      <c r="CS162" s="67">
        <v>28253938</v>
      </c>
      <c r="CT162" s="67" t="e">
        <f t="shared" si="65"/>
        <v>#REF!</v>
      </c>
      <c r="CU162" s="67">
        <v>64900000</v>
      </c>
      <c r="CV162" s="72">
        <v>3.3885</v>
      </c>
    </row>
    <row r="163" spans="84:95" ht="16.5" thickTop="1">
      <c r="CF163" s="5" t="s">
        <v>557</v>
      </c>
      <c r="CG163" s="9">
        <v>29102185</v>
      </c>
      <c r="CH163" s="6" t="e">
        <f t="shared" si="62"/>
        <v>#REF!</v>
      </c>
      <c r="CI163" s="9"/>
      <c r="CJ163" s="8">
        <v>3.045</v>
      </c>
      <c r="CL163" s="5" t="s">
        <v>305</v>
      </c>
      <c r="CM163" s="6">
        <v>36120975</v>
      </c>
      <c r="CN163" s="6" t="e">
        <f t="shared" si="64"/>
        <v>#REF!</v>
      </c>
      <c r="CO163" s="9">
        <v>4354000</v>
      </c>
      <c r="CP163" s="10">
        <v>2.9248</v>
      </c>
      <c r="CQ163" s="24"/>
    </row>
    <row r="164" spans="84:95" ht="15.75">
      <c r="CF164" s="5" t="s">
        <v>558</v>
      </c>
      <c r="CG164" s="9">
        <v>25710886</v>
      </c>
      <c r="CH164" s="6" t="e">
        <f t="shared" si="62"/>
        <v>#REF!</v>
      </c>
      <c r="CI164" s="9"/>
      <c r="CJ164" s="8">
        <v>3.023</v>
      </c>
      <c r="CL164" s="5" t="s">
        <v>306</v>
      </c>
      <c r="CM164" s="6">
        <v>30482616</v>
      </c>
      <c r="CN164" s="6" t="e">
        <f t="shared" si="64"/>
        <v>#REF!</v>
      </c>
      <c r="CO164" s="9">
        <v>8441000</v>
      </c>
      <c r="CP164" s="10">
        <v>2.9207</v>
      </c>
      <c r="CQ164" s="24"/>
    </row>
    <row r="165" spans="84:96" ht="15.75">
      <c r="CF165" s="5" t="s">
        <v>559</v>
      </c>
      <c r="CG165" s="9">
        <v>28802139</v>
      </c>
      <c r="CH165" s="6" t="e">
        <f t="shared" si="62"/>
        <v>#REF!</v>
      </c>
      <c r="CI165" s="9"/>
      <c r="CJ165" s="8">
        <v>3.028</v>
      </c>
      <c r="CL165" s="5" t="s">
        <v>307</v>
      </c>
      <c r="CM165" s="6">
        <v>31098990</v>
      </c>
      <c r="CN165" s="6" t="e">
        <f t="shared" si="64"/>
        <v>#REF!</v>
      </c>
      <c r="CO165" s="9">
        <v>17002000</v>
      </c>
      <c r="CP165" s="10">
        <v>2.9073</v>
      </c>
      <c r="CQ165" s="24"/>
      <c r="CR165" t="s">
        <v>1194</v>
      </c>
    </row>
    <row r="166" spans="84:96" ht="15.75">
      <c r="CF166" s="5" t="s">
        <v>560</v>
      </c>
      <c r="CG166" s="9">
        <v>27789881</v>
      </c>
      <c r="CH166" s="6" t="e">
        <f t="shared" si="62"/>
        <v>#REF!</v>
      </c>
      <c r="CI166" s="9"/>
      <c r="CJ166" s="8">
        <v>3.0207</v>
      </c>
      <c r="CL166" s="5" t="s">
        <v>308</v>
      </c>
      <c r="CM166" s="6">
        <v>29253119</v>
      </c>
      <c r="CN166" s="6" t="e">
        <f t="shared" si="64"/>
        <v>#REF!</v>
      </c>
      <c r="CO166" s="9">
        <v>15315999.999999998</v>
      </c>
      <c r="CP166" s="10">
        <v>2.8842</v>
      </c>
      <c r="CQ166" s="24"/>
      <c r="CR166" t="s">
        <v>1195</v>
      </c>
    </row>
    <row r="167" spans="84:95" ht="15.75">
      <c r="CF167" s="5" t="s">
        <v>561</v>
      </c>
      <c r="CG167" s="9">
        <v>45082743</v>
      </c>
      <c r="CH167" s="6" t="e">
        <f t="shared" si="62"/>
        <v>#REF!</v>
      </c>
      <c r="CI167" s="9"/>
      <c r="CJ167" s="8">
        <v>3.0112</v>
      </c>
      <c r="CL167" s="5" t="s">
        <v>309</v>
      </c>
      <c r="CM167" s="6">
        <v>72369991</v>
      </c>
      <c r="CN167" s="6" t="e">
        <f t="shared" si="64"/>
        <v>#REF!</v>
      </c>
      <c r="CO167" s="9">
        <v>4370000</v>
      </c>
      <c r="CP167" s="10">
        <v>2.896</v>
      </c>
      <c r="CQ167" s="24"/>
    </row>
    <row r="168" spans="84:95" ht="15.75">
      <c r="CF168" s="5" t="s">
        <v>562</v>
      </c>
      <c r="CG168" s="9">
        <v>34135012</v>
      </c>
      <c r="CH168" s="6" t="e">
        <f t="shared" si="62"/>
        <v>#REF!</v>
      </c>
      <c r="CI168" s="9"/>
      <c r="CJ168" s="8">
        <v>3.0107</v>
      </c>
      <c r="CL168" s="5" t="s">
        <v>310</v>
      </c>
      <c r="CM168" s="6">
        <v>32583816</v>
      </c>
      <c r="CN168" s="6" t="e">
        <f t="shared" si="64"/>
        <v>#REF!</v>
      </c>
      <c r="CO168" s="9">
        <v>-2753000</v>
      </c>
      <c r="CP168" s="10">
        <v>2.9</v>
      </c>
      <c r="CQ168" s="24"/>
    </row>
    <row r="169" spans="84:95" ht="15.75">
      <c r="CF169" s="5" t="s">
        <v>563</v>
      </c>
      <c r="CG169" s="9">
        <v>28977031</v>
      </c>
      <c r="CH169" s="6" t="e">
        <f t="shared" si="62"/>
        <v>#REF!</v>
      </c>
      <c r="CI169" s="9"/>
      <c r="CJ169" s="8">
        <v>3.018</v>
      </c>
      <c r="CL169" s="5" t="s">
        <v>311</v>
      </c>
      <c r="CM169" s="6">
        <v>64487107</v>
      </c>
      <c r="CN169" s="6" t="e">
        <f t="shared" si="64"/>
        <v>#REF!</v>
      </c>
      <c r="CO169" s="9">
        <v>9314000</v>
      </c>
      <c r="CP169" s="10">
        <v>2.902</v>
      </c>
      <c r="CQ169" s="24"/>
    </row>
    <row r="170" spans="84:95" ht="15.75">
      <c r="CF170" s="5" t="s">
        <v>564</v>
      </c>
      <c r="CG170" s="9">
        <v>27866601</v>
      </c>
      <c r="CH170" s="6" t="e">
        <f t="shared" si="62"/>
        <v>#REF!</v>
      </c>
      <c r="CI170" s="9"/>
      <c r="CJ170" s="8">
        <v>3.007</v>
      </c>
      <c r="CL170" s="5" t="s">
        <v>312</v>
      </c>
      <c r="CM170" s="6">
        <v>61228240</v>
      </c>
      <c r="CN170" s="6" t="e">
        <f t="shared" si="64"/>
        <v>#REF!</v>
      </c>
      <c r="CO170" s="9">
        <v>14680999.999999998</v>
      </c>
      <c r="CP170" s="10">
        <v>2.906</v>
      </c>
      <c r="CQ170" s="24"/>
    </row>
    <row r="171" spans="84:95" ht="15.75">
      <c r="CF171" s="5" t="s">
        <v>565</v>
      </c>
      <c r="CG171" s="9">
        <v>36873166</v>
      </c>
      <c r="CH171" s="6" t="e">
        <f t="shared" si="62"/>
        <v>#REF!</v>
      </c>
      <c r="CI171" s="9"/>
      <c r="CJ171" s="8">
        <v>3.0087</v>
      </c>
      <c r="CL171" s="5" t="s">
        <v>313</v>
      </c>
      <c r="CM171" s="6">
        <v>84723794</v>
      </c>
      <c r="CN171" s="6" t="e">
        <f t="shared" si="64"/>
        <v>#REF!</v>
      </c>
      <c r="CO171" s="9">
        <v>5311000</v>
      </c>
      <c r="CP171" s="10">
        <v>2.9352</v>
      </c>
      <c r="CQ171" s="24"/>
    </row>
    <row r="172" spans="84:95" ht="15.75">
      <c r="CF172" s="5" t="s">
        <v>566</v>
      </c>
      <c r="CG172" s="9">
        <v>39714514</v>
      </c>
      <c r="CH172" s="6" t="e">
        <f t="shared" si="62"/>
        <v>#REF!</v>
      </c>
      <c r="CI172" s="9"/>
      <c r="CJ172" s="8">
        <v>3.0077</v>
      </c>
      <c r="CL172" s="5" t="s">
        <v>314</v>
      </c>
      <c r="CM172" s="6">
        <v>78279751</v>
      </c>
      <c r="CN172" s="6" t="e">
        <f t="shared" si="64"/>
        <v>#REF!</v>
      </c>
      <c r="CO172" s="9">
        <v>1255000</v>
      </c>
      <c r="CP172" s="10">
        <v>2.97</v>
      </c>
      <c r="CQ172" s="24"/>
    </row>
    <row r="173" spans="84:95" ht="15.75">
      <c r="CF173" s="5" t="s">
        <v>567</v>
      </c>
      <c r="CG173" s="9">
        <v>36249263</v>
      </c>
      <c r="CH173" s="6" t="e">
        <f t="shared" si="62"/>
        <v>#REF!</v>
      </c>
      <c r="CI173" s="9"/>
      <c r="CJ173" s="8">
        <v>3.002</v>
      </c>
      <c r="CL173" s="5" t="s">
        <v>315</v>
      </c>
      <c r="CM173" s="6">
        <v>31536755</v>
      </c>
      <c r="CN173" s="6" t="e">
        <f t="shared" si="64"/>
        <v>#REF!</v>
      </c>
      <c r="CO173" s="9">
        <v>-343000.00000000355</v>
      </c>
      <c r="CP173" s="10">
        <v>2.9298</v>
      </c>
      <c r="CQ173" s="24"/>
    </row>
    <row r="174" spans="84:95" ht="15.75">
      <c r="CF174" s="5" t="s">
        <v>568</v>
      </c>
      <c r="CG174" s="9">
        <v>37621845</v>
      </c>
      <c r="CH174" s="6" t="e">
        <f t="shared" si="62"/>
        <v>#REF!</v>
      </c>
      <c r="CI174" s="9"/>
      <c r="CJ174" s="8">
        <v>2.9892</v>
      </c>
      <c r="CL174" s="5" t="s">
        <v>316</v>
      </c>
      <c r="CM174" s="6">
        <v>24478721</v>
      </c>
      <c r="CN174" s="6" t="e">
        <f t="shared" si="64"/>
        <v>#REF!</v>
      </c>
      <c r="CO174" s="9">
        <v>8907999.999999998</v>
      </c>
      <c r="CP174" s="10">
        <v>2.9217</v>
      </c>
      <c r="CQ174" s="24"/>
    </row>
    <row r="175" spans="84:95" ht="15.75">
      <c r="CF175" s="5" t="s">
        <v>569</v>
      </c>
      <c r="CG175" s="9">
        <v>35735803</v>
      </c>
      <c r="CH175" s="6" t="e">
        <f t="shared" si="62"/>
        <v>#REF!</v>
      </c>
      <c r="CI175" s="9"/>
      <c r="CJ175" s="8">
        <v>2.9938</v>
      </c>
      <c r="CL175" s="5" t="s">
        <v>317</v>
      </c>
      <c r="CM175" s="6">
        <v>50538386</v>
      </c>
      <c r="CN175" s="6" t="e">
        <f t="shared" si="64"/>
        <v>#REF!</v>
      </c>
      <c r="CO175" s="9">
        <v>10210999.999999998</v>
      </c>
      <c r="CP175" s="10">
        <v>2.9572</v>
      </c>
      <c r="CQ175" s="24"/>
    </row>
    <row r="176" spans="84:95" ht="15.75">
      <c r="CF176" s="5" t="s">
        <v>570</v>
      </c>
      <c r="CG176" s="9">
        <v>28598692</v>
      </c>
      <c r="CH176" s="6" t="e">
        <f t="shared" si="62"/>
        <v>#REF!</v>
      </c>
      <c r="CI176" s="9"/>
      <c r="CJ176" s="8">
        <v>3.0097</v>
      </c>
      <c r="CL176" s="5" t="s">
        <v>318</v>
      </c>
      <c r="CM176" s="6">
        <v>43472740</v>
      </c>
      <c r="CN176" s="6" t="e">
        <f t="shared" si="64"/>
        <v>#REF!</v>
      </c>
      <c r="CO176" s="9">
        <v>-704000.0000000006</v>
      </c>
      <c r="CP176" s="10">
        <v>2.972</v>
      </c>
      <c r="CQ176" s="24"/>
    </row>
    <row r="177" spans="84:95" ht="15.75">
      <c r="CF177" s="5" t="s">
        <v>571</v>
      </c>
      <c r="CG177" s="9">
        <v>55845513</v>
      </c>
      <c r="CH177" s="6" t="e">
        <f t="shared" si="62"/>
        <v>#REF!</v>
      </c>
      <c r="CI177" s="9"/>
      <c r="CJ177" s="8">
        <v>3.0082</v>
      </c>
      <c r="CL177" s="5" t="s">
        <v>319</v>
      </c>
      <c r="CM177" s="6">
        <v>39421460</v>
      </c>
      <c r="CN177" s="6" t="e">
        <f t="shared" si="64"/>
        <v>#REF!</v>
      </c>
      <c r="CO177" s="9">
        <v>-1596000</v>
      </c>
      <c r="CP177" s="10">
        <v>2.9528</v>
      </c>
      <c r="CQ177" s="24"/>
    </row>
    <row r="178" spans="84:95" ht="15.75">
      <c r="CF178" s="5" t="s">
        <v>572</v>
      </c>
      <c r="CG178" s="9">
        <v>54012908</v>
      </c>
      <c r="CH178" s="6" t="e">
        <f t="shared" si="62"/>
        <v>#REF!</v>
      </c>
      <c r="CI178" s="9"/>
      <c r="CJ178" s="8">
        <v>3.0003</v>
      </c>
      <c r="CL178" s="5" t="s">
        <v>320</v>
      </c>
      <c r="CM178" s="6">
        <v>2630334</v>
      </c>
      <c r="CN178" s="6" t="e">
        <f t="shared" si="64"/>
        <v>#REF!</v>
      </c>
      <c r="CO178" s="9">
        <v>-399000</v>
      </c>
      <c r="CP178" s="8">
        <v>2.963</v>
      </c>
      <c r="CQ178" s="25"/>
    </row>
    <row r="179" spans="84:95" ht="15.75">
      <c r="CF179" s="5" t="s">
        <v>573</v>
      </c>
      <c r="CG179" s="30">
        <v>35572800</v>
      </c>
      <c r="CH179" s="6" t="e">
        <f t="shared" si="62"/>
        <v>#REF!</v>
      </c>
      <c r="CI179" s="9"/>
      <c r="CJ179" s="8">
        <v>2.9977</v>
      </c>
      <c r="CL179" s="5" t="s">
        <v>321</v>
      </c>
      <c r="CM179" s="6">
        <v>43123873</v>
      </c>
      <c r="CN179" s="6" t="e">
        <f t="shared" si="64"/>
        <v>#REF!</v>
      </c>
      <c r="CO179" s="9">
        <v>8050000.000000001</v>
      </c>
      <c r="CP179" s="8">
        <v>2.9658</v>
      </c>
      <c r="CQ179" s="25"/>
    </row>
    <row r="180" spans="84:95" ht="15.75">
      <c r="CF180" s="5" t="s">
        <v>574</v>
      </c>
      <c r="CG180" s="30">
        <v>30373983</v>
      </c>
      <c r="CH180" s="6" t="e">
        <f t="shared" si="62"/>
        <v>#REF!</v>
      </c>
      <c r="CI180" s="9"/>
      <c r="CJ180" s="8">
        <v>3.0017</v>
      </c>
      <c r="CL180" s="5" t="s">
        <v>322</v>
      </c>
      <c r="CM180" s="6">
        <v>36850954</v>
      </c>
      <c r="CN180" s="6" t="e">
        <f t="shared" si="64"/>
        <v>#REF!</v>
      </c>
      <c r="CO180" s="9">
        <v>3687000</v>
      </c>
      <c r="CP180" s="8">
        <v>2.9773</v>
      </c>
      <c r="CQ180" s="25"/>
    </row>
    <row r="181" spans="84:95" ht="15.75">
      <c r="CF181" s="5" t="s">
        <v>575</v>
      </c>
      <c r="CG181" s="30">
        <v>62458255</v>
      </c>
      <c r="CH181" s="6" t="e">
        <f t="shared" si="62"/>
        <v>#REF!</v>
      </c>
      <c r="CI181" s="9"/>
      <c r="CJ181" s="8">
        <v>3.002</v>
      </c>
      <c r="CL181" s="5" t="s">
        <v>323</v>
      </c>
      <c r="CM181" s="6">
        <v>60609572</v>
      </c>
      <c r="CN181" s="6" t="e">
        <f t="shared" si="64"/>
        <v>#REF!</v>
      </c>
      <c r="CO181" s="9">
        <v>-227000</v>
      </c>
      <c r="CP181" s="8">
        <v>2.9607</v>
      </c>
      <c r="CQ181" s="25"/>
    </row>
    <row r="182" spans="84:95" ht="15.75">
      <c r="CF182" s="5" t="s">
        <v>576</v>
      </c>
      <c r="CG182" s="30">
        <v>9028208</v>
      </c>
      <c r="CH182" s="6" t="e">
        <f t="shared" si="62"/>
        <v>#REF!</v>
      </c>
      <c r="CI182" s="9"/>
      <c r="CJ182" s="8">
        <v>2.9928</v>
      </c>
      <c r="CL182" s="5" t="s">
        <v>324</v>
      </c>
      <c r="CM182" s="6">
        <v>41372226</v>
      </c>
      <c r="CN182" s="6" t="e">
        <f t="shared" si="64"/>
        <v>#REF!</v>
      </c>
      <c r="CO182" s="9">
        <v>9253999.999999998</v>
      </c>
      <c r="CP182" s="8">
        <v>2.937</v>
      </c>
      <c r="CQ182" s="25"/>
    </row>
    <row r="183" spans="84:95" ht="15.75">
      <c r="CF183" s="5" t="s">
        <v>577</v>
      </c>
      <c r="CG183" s="30">
        <v>56873384</v>
      </c>
      <c r="CH183" s="6" t="e">
        <f t="shared" si="62"/>
        <v>#REF!</v>
      </c>
      <c r="CI183" s="9"/>
      <c r="CJ183" s="8">
        <v>2.9932</v>
      </c>
      <c r="CL183" s="5" t="s">
        <v>325</v>
      </c>
      <c r="CM183" s="6">
        <v>28746245</v>
      </c>
      <c r="CN183" s="6" t="e">
        <f t="shared" si="64"/>
        <v>#REF!</v>
      </c>
      <c r="CO183" s="9">
        <v>1563000</v>
      </c>
      <c r="CP183" s="8">
        <v>2.9428</v>
      </c>
      <c r="CQ183" s="25"/>
    </row>
    <row r="184" spans="84:95" ht="15.75">
      <c r="CF184" s="5" t="s">
        <v>578</v>
      </c>
      <c r="CG184" s="30">
        <v>48692519</v>
      </c>
      <c r="CH184" s="6" t="e">
        <f t="shared" si="62"/>
        <v>#REF!</v>
      </c>
      <c r="CI184" s="9"/>
      <c r="CJ184" s="8">
        <v>2.9948</v>
      </c>
      <c r="CL184" s="5" t="s">
        <v>326</v>
      </c>
      <c r="CM184" s="6">
        <v>29635616</v>
      </c>
      <c r="CN184" s="6" t="e">
        <f t="shared" si="64"/>
        <v>#REF!</v>
      </c>
      <c r="CO184" s="9">
        <v>-1351000</v>
      </c>
      <c r="CP184" s="8">
        <v>2.9567</v>
      </c>
      <c r="CQ184" s="25"/>
    </row>
    <row r="185" spans="84:95" ht="15.75">
      <c r="CF185" s="5" t="s">
        <v>579</v>
      </c>
      <c r="CG185" s="30">
        <v>64499055</v>
      </c>
      <c r="CH185" s="6" t="e">
        <f t="shared" si="62"/>
        <v>#REF!</v>
      </c>
      <c r="CI185" s="9"/>
      <c r="CJ185" s="8">
        <v>3.0045</v>
      </c>
      <c r="CL185" s="5" t="s">
        <v>327</v>
      </c>
      <c r="CM185" s="6">
        <v>26363243</v>
      </c>
      <c r="CN185" s="6" t="e">
        <f t="shared" si="64"/>
        <v>#REF!</v>
      </c>
      <c r="CO185" s="9">
        <v>914999.9999999992</v>
      </c>
      <c r="CP185" s="8">
        <v>2.9353</v>
      </c>
      <c r="CQ185" s="25"/>
    </row>
    <row r="186" spans="84:95" ht="15.75">
      <c r="CF186" s="5" t="s">
        <v>580</v>
      </c>
      <c r="CG186" s="30">
        <v>44435646</v>
      </c>
      <c r="CH186" s="6" t="e">
        <f t="shared" si="62"/>
        <v>#REF!</v>
      </c>
      <c r="CI186" s="9"/>
      <c r="CJ186" s="8">
        <v>3.0095</v>
      </c>
      <c r="CL186" s="5" t="s">
        <v>328</v>
      </c>
      <c r="CM186" s="6">
        <v>41479720</v>
      </c>
      <c r="CN186" s="6" t="e">
        <f t="shared" si="64"/>
        <v>#REF!</v>
      </c>
      <c r="CO186" s="9">
        <v>1725000</v>
      </c>
      <c r="CP186" s="8">
        <v>2.9028</v>
      </c>
      <c r="CQ186" s="25"/>
    </row>
    <row r="187" spans="84:95" ht="15.75">
      <c r="CF187" s="5" t="s">
        <v>581</v>
      </c>
      <c r="CG187" s="30">
        <v>29866316</v>
      </c>
      <c r="CH187" s="6" t="e">
        <f t="shared" si="62"/>
        <v>#REF!</v>
      </c>
      <c r="CI187" s="9"/>
      <c r="CJ187" s="8">
        <v>3.0087</v>
      </c>
      <c r="CL187" s="5" t="s">
        <v>329</v>
      </c>
      <c r="CM187" s="6">
        <v>37836805</v>
      </c>
      <c r="CN187" s="6" t="e">
        <f t="shared" si="64"/>
        <v>#REF!</v>
      </c>
      <c r="CO187" s="9">
        <v>-6876999.999999999</v>
      </c>
      <c r="CP187" s="8">
        <v>2.8942</v>
      </c>
      <c r="CQ187" s="25"/>
    </row>
    <row r="188" spans="84:95" ht="15.75">
      <c r="CF188" s="5" t="s">
        <v>582</v>
      </c>
      <c r="CG188" s="30">
        <v>39496687</v>
      </c>
      <c r="CH188" s="6" t="e">
        <f t="shared" si="62"/>
        <v>#REF!</v>
      </c>
      <c r="CI188" s="9"/>
      <c r="CJ188" s="8">
        <v>2.9957</v>
      </c>
      <c r="CL188" s="5" t="s">
        <v>330</v>
      </c>
      <c r="CM188" s="6">
        <v>25465463</v>
      </c>
      <c r="CN188" s="6" t="e">
        <f t="shared" si="64"/>
        <v>#REF!</v>
      </c>
      <c r="CO188" s="9">
        <v>604999.9999999969</v>
      </c>
      <c r="CP188" s="8">
        <v>2.8898</v>
      </c>
      <c r="CQ188" s="25"/>
    </row>
    <row r="189" spans="84:95" ht="15.75">
      <c r="CF189" s="5" t="s">
        <v>583</v>
      </c>
      <c r="CG189" s="30">
        <v>34188429</v>
      </c>
      <c r="CH189" s="6" t="e">
        <f t="shared" si="62"/>
        <v>#REF!</v>
      </c>
      <c r="CI189" s="9"/>
      <c r="CJ189" s="8">
        <v>2.9832</v>
      </c>
      <c r="CL189" s="5" t="s">
        <v>331</v>
      </c>
      <c r="CM189" s="6">
        <v>39975122</v>
      </c>
      <c r="CN189" s="6" t="e">
        <f t="shared" si="64"/>
        <v>#REF!</v>
      </c>
      <c r="CO189" s="9">
        <v>-398999.9999999991</v>
      </c>
      <c r="CP189" s="8">
        <v>2.8917</v>
      </c>
      <c r="CQ189" s="25"/>
    </row>
    <row r="190" spans="84:95" ht="15.75">
      <c r="CF190" s="5" t="s">
        <v>584</v>
      </c>
      <c r="CG190" s="30">
        <v>47186363</v>
      </c>
      <c r="CH190" s="6" t="e">
        <f t="shared" si="62"/>
        <v>#REF!</v>
      </c>
      <c r="CI190" s="9"/>
      <c r="CJ190" s="8">
        <v>2.9803</v>
      </c>
      <c r="CL190" s="5" t="s">
        <v>332</v>
      </c>
      <c r="CM190" s="6">
        <v>30324014</v>
      </c>
      <c r="CN190" s="6" t="e">
        <f t="shared" si="64"/>
        <v>#REF!</v>
      </c>
      <c r="CO190" s="9">
        <v>4560000</v>
      </c>
      <c r="CP190" s="8">
        <v>2.9067</v>
      </c>
      <c r="CQ190" s="25"/>
    </row>
    <row r="191" spans="84:95" ht="15.75">
      <c r="CF191" s="5" t="s">
        <v>585</v>
      </c>
      <c r="CG191" s="30">
        <v>45698748</v>
      </c>
      <c r="CH191" s="6" t="e">
        <f t="shared" si="62"/>
        <v>#REF!</v>
      </c>
      <c r="CI191" s="9"/>
      <c r="CJ191" s="8">
        <v>3.0048</v>
      </c>
      <c r="CL191" s="5" t="s">
        <v>333</v>
      </c>
      <c r="CM191" s="6">
        <v>33714612</v>
      </c>
      <c r="CN191" s="6" t="e">
        <f t="shared" si="64"/>
        <v>#REF!</v>
      </c>
      <c r="CO191" s="9">
        <v>1236000</v>
      </c>
      <c r="CP191" s="8">
        <v>2.9178</v>
      </c>
      <c r="CQ191" s="25"/>
    </row>
    <row r="192" spans="84:95" ht="15.75">
      <c r="CF192" s="5" t="s">
        <v>586</v>
      </c>
      <c r="CG192" s="30">
        <v>32241111</v>
      </c>
      <c r="CH192" s="6" t="e">
        <f t="shared" si="62"/>
        <v>#REF!</v>
      </c>
      <c r="CI192" s="9"/>
      <c r="CJ192" s="8">
        <v>2.9938</v>
      </c>
      <c r="CL192" s="5" t="s">
        <v>334</v>
      </c>
      <c r="CM192" s="6">
        <v>31271550</v>
      </c>
      <c r="CN192" s="6" t="e">
        <f t="shared" si="64"/>
        <v>#REF!</v>
      </c>
      <c r="CO192" s="9">
        <v>5113000</v>
      </c>
      <c r="CP192" s="8">
        <v>2.9117</v>
      </c>
      <c r="CQ192" s="25"/>
    </row>
    <row r="193" spans="84:95" ht="15.75">
      <c r="CF193" s="5" t="s">
        <v>587</v>
      </c>
      <c r="CG193" s="30">
        <v>24873859</v>
      </c>
      <c r="CH193" s="6" t="e">
        <f t="shared" si="62"/>
        <v>#REF!</v>
      </c>
      <c r="CI193" s="9"/>
      <c r="CJ193" s="8">
        <v>3.0028</v>
      </c>
      <c r="CL193" s="5" t="s">
        <v>335</v>
      </c>
      <c r="CM193" s="6">
        <v>31623800</v>
      </c>
      <c r="CN193" s="6" t="e">
        <f t="shared" si="64"/>
        <v>#REF!</v>
      </c>
      <c r="CO193" s="9">
        <v>4563000</v>
      </c>
      <c r="CP193" s="8">
        <v>2.9107</v>
      </c>
      <c r="CQ193" s="25"/>
    </row>
    <row r="194" spans="84:95" ht="15.75">
      <c r="CF194" s="5" t="s">
        <v>588</v>
      </c>
      <c r="CG194" s="30">
        <v>51192934</v>
      </c>
      <c r="CH194" s="6" t="e">
        <f t="shared" si="62"/>
        <v>#REF!</v>
      </c>
      <c r="CI194" s="9"/>
      <c r="CJ194" s="8">
        <v>3.001</v>
      </c>
      <c r="CL194" s="5" t="s">
        <v>336</v>
      </c>
      <c r="CM194" s="6">
        <v>34567666</v>
      </c>
      <c r="CN194" s="6" t="e">
        <f t="shared" si="64"/>
        <v>#REF!</v>
      </c>
      <c r="CO194" s="9">
        <v>5928999.999999998</v>
      </c>
      <c r="CP194" s="8">
        <v>2.8963</v>
      </c>
      <c r="CQ194" s="25"/>
    </row>
    <row r="195" spans="84:95" ht="15.75">
      <c r="CF195" s="5" t="s">
        <v>589</v>
      </c>
      <c r="CG195" s="30">
        <v>52965318</v>
      </c>
      <c r="CH195" s="6" t="e">
        <f t="shared" si="62"/>
        <v>#REF!</v>
      </c>
      <c r="CI195" s="9"/>
      <c r="CJ195" s="8">
        <v>2.9925</v>
      </c>
      <c r="CL195" s="5" t="s">
        <v>337</v>
      </c>
      <c r="CM195" s="6">
        <v>37291836</v>
      </c>
      <c r="CN195" s="6" t="e">
        <f t="shared" si="64"/>
        <v>#REF!</v>
      </c>
      <c r="CO195" s="9">
        <v>20724000</v>
      </c>
      <c r="CP195" s="8">
        <v>2.8933</v>
      </c>
      <c r="CQ195" s="25"/>
    </row>
    <row r="196" spans="84:95" ht="15.75">
      <c r="CF196" s="5" t="s">
        <v>590</v>
      </c>
      <c r="CG196" s="30">
        <v>27430685</v>
      </c>
      <c r="CH196" s="6" t="e">
        <f t="shared" si="62"/>
        <v>#REF!</v>
      </c>
      <c r="CI196" s="9"/>
      <c r="CJ196" s="8">
        <v>2.9983</v>
      </c>
      <c r="CL196" s="5" t="s">
        <v>338</v>
      </c>
      <c r="CM196" s="6">
        <v>25134216</v>
      </c>
      <c r="CN196" s="6" t="e">
        <f t="shared" si="64"/>
        <v>#REF!</v>
      </c>
      <c r="CO196" s="9">
        <v>8856999.999999996</v>
      </c>
      <c r="CP196" s="8">
        <v>2.89</v>
      </c>
      <c r="CQ196" s="25"/>
    </row>
    <row r="197" spans="84:95" ht="15.75">
      <c r="CF197" s="5" t="s">
        <v>591</v>
      </c>
      <c r="CG197" s="30">
        <v>33628435</v>
      </c>
      <c r="CH197" s="6" t="e">
        <f t="shared" si="62"/>
        <v>#REF!</v>
      </c>
      <c r="CI197" s="9"/>
      <c r="CJ197" s="8">
        <v>2.9948</v>
      </c>
      <c r="CL197" s="5" t="s">
        <v>339</v>
      </c>
      <c r="CM197" s="6">
        <v>39773394</v>
      </c>
      <c r="CN197" s="6" t="e">
        <f t="shared" si="64"/>
        <v>#REF!</v>
      </c>
      <c r="CO197" s="9">
        <v>-2210000</v>
      </c>
      <c r="CP197" s="8">
        <v>2.9007</v>
      </c>
      <c r="CQ197" s="25"/>
    </row>
    <row r="198" spans="84:95" ht="15.75">
      <c r="CF198" s="5" t="s">
        <v>592</v>
      </c>
      <c r="CG198" s="30">
        <v>48911675</v>
      </c>
      <c r="CH198" s="6" t="e">
        <f t="shared" si="62"/>
        <v>#REF!</v>
      </c>
      <c r="CI198" s="9"/>
      <c r="CJ198" s="8">
        <v>2.991</v>
      </c>
      <c r="CL198" s="5" t="s">
        <v>340</v>
      </c>
      <c r="CM198" s="6">
        <v>32965921</v>
      </c>
      <c r="CN198" s="6" t="e">
        <f t="shared" si="64"/>
        <v>#REF!</v>
      </c>
      <c r="CO198" s="9">
        <v>14396000</v>
      </c>
      <c r="CP198" s="8">
        <v>2.9055</v>
      </c>
      <c r="CQ198" s="25"/>
    </row>
    <row r="199" spans="84:95" ht="15.75">
      <c r="CF199" s="5" t="s">
        <v>593</v>
      </c>
      <c r="CG199" s="30">
        <v>45881445</v>
      </c>
      <c r="CH199" s="6" t="e">
        <f t="shared" si="62"/>
        <v>#REF!</v>
      </c>
      <c r="CI199" s="9"/>
      <c r="CJ199" s="8">
        <v>2.9867</v>
      </c>
      <c r="CL199" s="5" t="s">
        <v>341</v>
      </c>
      <c r="CM199" s="6">
        <v>44905120</v>
      </c>
      <c r="CN199" s="6" t="e">
        <f t="shared" si="64"/>
        <v>#REF!</v>
      </c>
      <c r="CO199" s="9">
        <v>12710999.999999998</v>
      </c>
      <c r="CP199" s="8">
        <v>2.911</v>
      </c>
      <c r="CQ199" s="25"/>
    </row>
    <row r="200" spans="84:95" ht="15.75">
      <c r="CF200" s="5" t="s">
        <v>594</v>
      </c>
      <c r="CG200" s="30">
        <v>30964914</v>
      </c>
      <c r="CH200" s="6" t="e">
        <f t="shared" si="62"/>
        <v>#REF!</v>
      </c>
      <c r="CI200" s="9"/>
      <c r="CJ200" s="8">
        <v>2.9825</v>
      </c>
      <c r="CL200" s="5" t="s">
        <v>342</v>
      </c>
      <c r="CM200" s="6">
        <v>27593856</v>
      </c>
      <c r="CN200" s="6" t="e">
        <f t="shared" si="64"/>
        <v>#REF!</v>
      </c>
      <c r="CO200" s="9">
        <v>9724000</v>
      </c>
      <c r="CP200" s="8">
        <v>2.9127</v>
      </c>
      <c r="CQ200" s="25"/>
    </row>
    <row r="201" spans="84:95" ht="15.75">
      <c r="CF201" s="5" t="s">
        <v>595</v>
      </c>
      <c r="CG201" s="30">
        <v>38075767</v>
      </c>
      <c r="CH201" s="6" t="e">
        <f t="shared" si="62"/>
        <v>#REF!</v>
      </c>
      <c r="CI201" s="9"/>
      <c r="CJ201" s="8">
        <v>2.979</v>
      </c>
      <c r="CL201" s="5" t="s">
        <v>343</v>
      </c>
      <c r="CM201" s="6">
        <v>20759193</v>
      </c>
      <c r="CN201" s="6" t="e">
        <f t="shared" si="64"/>
        <v>#REF!</v>
      </c>
      <c r="CO201" s="9">
        <v>7525000</v>
      </c>
      <c r="CP201" s="8">
        <v>2.9012</v>
      </c>
      <c r="CQ201" s="25"/>
    </row>
    <row r="202" spans="84:95" ht="15.75">
      <c r="CF202" s="5" t="s">
        <v>596</v>
      </c>
      <c r="CG202" s="30">
        <v>34544118</v>
      </c>
      <c r="CH202" s="6" t="e">
        <f t="shared" si="62"/>
        <v>#REF!</v>
      </c>
      <c r="CI202" s="9"/>
      <c r="CJ202" s="8">
        <v>2.973</v>
      </c>
      <c r="CL202" s="5" t="s">
        <v>344</v>
      </c>
      <c r="CM202" s="6">
        <v>32958238</v>
      </c>
      <c r="CN202" s="6" t="e">
        <f t="shared" si="64"/>
        <v>#REF!</v>
      </c>
      <c r="CO202" s="9">
        <v>10260000</v>
      </c>
      <c r="CP202" s="8">
        <v>2.8952</v>
      </c>
      <c r="CQ202" s="25"/>
    </row>
    <row r="203" spans="84:95" ht="15.75">
      <c r="CF203" s="5" t="s">
        <v>597</v>
      </c>
      <c r="CG203" s="30">
        <v>30112273</v>
      </c>
      <c r="CH203" s="6" t="e">
        <f t="shared" si="62"/>
        <v>#REF!</v>
      </c>
      <c r="CI203" s="9"/>
      <c r="CJ203" s="8">
        <v>2.9698</v>
      </c>
      <c r="CL203" s="5" t="s">
        <v>345</v>
      </c>
      <c r="CM203" s="6">
        <v>60755534</v>
      </c>
      <c r="CN203" s="6" t="e">
        <f t="shared" si="64"/>
        <v>#REF!</v>
      </c>
      <c r="CO203" s="9">
        <v>19756999.999999996</v>
      </c>
      <c r="CP203" s="8">
        <v>2.8782</v>
      </c>
      <c r="CQ203" s="25"/>
    </row>
    <row r="204" spans="84:95" ht="15.75">
      <c r="CF204" s="5" t="s">
        <v>598</v>
      </c>
      <c r="CG204" s="30">
        <v>26930947</v>
      </c>
      <c r="CH204" s="6" t="e">
        <f t="shared" si="62"/>
        <v>#REF!</v>
      </c>
      <c r="CI204" s="9"/>
      <c r="CJ204" s="8">
        <v>2.972</v>
      </c>
      <c r="CL204" s="5" t="s">
        <v>346</v>
      </c>
      <c r="CM204" s="6">
        <v>60434680</v>
      </c>
      <c r="CN204" s="6" t="e">
        <f t="shared" si="64"/>
        <v>#REF!</v>
      </c>
      <c r="CO204" s="9">
        <v>23064000</v>
      </c>
      <c r="CP204" s="8">
        <v>2.8685</v>
      </c>
      <c r="CQ204" s="25"/>
    </row>
    <row r="205" spans="84:95" ht="15.75">
      <c r="CF205" s="5" t="s">
        <v>599</v>
      </c>
      <c r="CG205" s="30">
        <v>30141442</v>
      </c>
      <c r="CH205" s="6" t="e">
        <f t="shared" si="62"/>
        <v>#REF!</v>
      </c>
      <c r="CI205" s="9"/>
      <c r="CJ205" s="8">
        <v>2.9743</v>
      </c>
      <c r="CL205" s="5" t="s">
        <v>347</v>
      </c>
      <c r="CM205" s="6">
        <v>40710537</v>
      </c>
      <c r="CN205" s="6" t="e">
        <f t="shared" si="64"/>
        <v>#REF!</v>
      </c>
      <c r="CO205" s="9">
        <v>17240000</v>
      </c>
      <c r="CP205" s="8">
        <v>2.8628</v>
      </c>
      <c r="CQ205" s="25"/>
    </row>
    <row r="206" spans="84:95" ht="15.75">
      <c r="CF206" s="5" t="s">
        <v>600</v>
      </c>
      <c r="CG206" s="30">
        <v>31333117</v>
      </c>
      <c r="CH206" s="6" t="e">
        <f aca="true" t="shared" si="66" ref="CH206:CH262">+CG206+CH205</f>
        <v>#REF!</v>
      </c>
      <c r="CI206" s="9"/>
      <c r="CJ206" s="8">
        <v>2.9657</v>
      </c>
      <c r="CL206" s="5" t="s">
        <v>348</v>
      </c>
      <c r="CM206" s="6">
        <v>33858848</v>
      </c>
      <c r="CN206" s="6" t="e">
        <f t="shared" si="64"/>
        <v>#REF!</v>
      </c>
      <c r="CO206" s="9">
        <v>23104000.000000004</v>
      </c>
      <c r="CP206" s="8">
        <v>2.8497</v>
      </c>
      <c r="CQ206" s="25"/>
    </row>
    <row r="207" spans="84:95" ht="15.75">
      <c r="CF207" s="5" t="s">
        <v>601</v>
      </c>
      <c r="CG207" s="30">
        <v>26640449</v>
      </c>
      <c r="CH207" s="6" t="e">
        <f t="shared" si="66"/>
        <v>#REF!</v>
      </c>
      <c r="CI207" s="9"/>
      <c r="CJ207" s="8">
        <v>2.9663</v>
      </c>
      <c r="CL207" s="5" t="s">
        <v>349</v>
      </c>
      <c r="CM207" s="6">
        <v>45596970</v>
      </c>
      <c r="CN207" s="6" t="e">
        <f aca="true" t="shared" si="67" ref="CN207:CN259">+CM207+CN206</f>
        <v>#REF!</v>
      </c>
      <c r="CO207" s="9">
        <v>17589000</v>
      </c>
      <c r="CP207" s="8">
        <v>2.833</v>
      </c>
      <c r="CQ207" s="25"/>
    </row>
    <row r="208" spans="84:95" ht="15.75">
      <c r="CF208" s="5" t="s">
        <v>602</v>
      </c>
      <c r="CG208" s="30">
        <v>30643953</v>
      </c>
      <c r="CH208" s="6" t="e">
        <f t="shared" si="66"/>
        <v>#REF!</v>
      </c>
      <c r="CI208" s="9"/>
      <c r="CJ208" s="8">
        <v>2.9735</v>
      </c>
      <c r="CL208" s="5" t="s">
        <v>350</v>
      </c>
      <c r="CM208" s="6">
        <v>25071926</v>
      </c>
      <c r="CN208" s="6" t="e">
        <f t="shared" si="67"/>
        <v>#REF!</v>
      </c>
      <c r="CO208" s="9">
        <v>26600000</v>
      </c>
      <c r="CP208" s="8">
        <v>2.8372</v>
      </c>
      <c r="CQ208" s="25"/>
    </row>
    <row r="209" spans="84:95" ht="15.75">
      <c r="CF209" s="5" t="s">
        <v>603</v>
      </c>
      <c r="CG209" s="30">
        <v>28975613</v>
      </c>
      <c r="CH209" s="6" t="e">
        <f t="shared" si="66"/>
        <v>#REF!</v>
      </c>
      <c r="CI209" s="9"/>
      <c r="CJ209" s="8">
        <v>2.9752</v>
      </c>
      <c r="CL209" s="5" t="s">
        <v>351</v>
      </c>
      <c r="CM209" s="6">
        <v>33981690</v>
      </c>
      <c r="CN209" s="6" t="e">
        <f t="shared" si="67"/>
        <v>#REF!</v>
      </c>
      <c r="CO209" s="9">
        <v>24077999.999999996</v>
      </c>
      <c r="CP209" s="8">
        <v>2.8417</v>
      </c>
      <c r="CQ209" s="25"/>
    </row>
    <row r="210" spans="84:95" ht="15.75">
      <c r="CF210" s="5" t="s">
        <v>604</v>
      </c>
      <c r="CG210" s="30">
        <v>41061841</v>
      </c>
      <c r="CH210" s="6" t="e">
        <f t="shared" si="66"/>
        <v>#REF!</v>
      </c>
      <c r="CI210" s="9"/>
      <c r="CJ210" s="8">
        <v>2.9718</v>
      </c>
      <c r="CL210" s="5" t="s">
        <v>352</v>
      </c>
      <c r="CM210" s="6">
        <v>39404915</v>
      </c>
      <c r="CN210" s="6" t="e">
        <f t="shared" si="67"/>
        <v>#REF!</v>
      </c>
      <c r="CO210" s="9">
        <v>11904000</v>
      </c>
      <c r="CP210" s="8">
        <v>2.8443</v>
      </c>
      <c r="CQ210" s="25"/>
    </row>
    <row r="211" spans="84:95" ht="15.75">
      <c r="CF211" s="5" t="s">
        <v>605</v>
      </c>
      <c r="CG211" s="30">
        <v>19359195</v>
      </c>
      <c r="CH211" s="6" t="e">
        <f t="shared" si="66"/>
        <v>#REF!</v>
      </c>
      <c r="CI211" s="9"/>
      <c r="CJ211" s="8">
        <v>2.961</v>
      </c>
      <c r="CL211" s="5" t="s">
        <v>353</v>
      </c>
      <c r="CM211" s="6">
        <v>29812490</v>
      </c>
      <c r="CN211" s="6" t="e">
        <f t="shared" si="67"/>
        <v>#REF!</v>
      </c>
      <c r="CO211" s="9">
        <v>16180000</v>
      </c>
      <c r="CP211" s="8">
        <v>2.8502</v>
      </c>
      <c r="CQ211" s="25"/>
    </row>
    <row r="212" spans="84:95" ht="15.75">
      <c r="CF212" s="5" t="s">
        <v>606</v>
      </c>
      <c r="CG212" s="30">
        <v>27243278</v>
      </c>
      <c r="CH212" s="6" t="e">
        <f t="shared" si="66"/>
        <v>#REF!</v>
      </c>
      <c r="CI212" s="9"/>
      <c r="CJ212" s="8">
        <v>2.9558</v>
      </c>
      <c r="CL212" s="5" t="s">
        <v>354</v>
      </c>
      <c r="CM212" s="6">
        <v>31667268</v>
      </c>
      <c r="CN212" s="6" t="e">
        <f t="shared" si="67"/>
        <v>#REF!</v>
      </c>
      <c r="CO212" s="9">
        <v>40720000</v>
      </c>
      <c r="CP212" s="8">
        <v>2.8513</v>
      </c>
      <c r="CQ212" s="25"/>
    </row>
    <row r="213" spans="84:95" ht="15.75">
      <c r="CF213" s="5" t="s">
        <v>607</v>
      </c>
      <c r="CG213" s="30">
        <v>46062855</v>
      </c>
      <c r="CH213" s="6" t="e">
        <f t="shared" si="66"/>
        <v>#REF!</v>
      </c>
      <c r="CI213" s="9"/>
      <c r="CJ213" s="8">
        <v>2.9633</v>
      </c>
      <c r="CL213" s="5" t="s">
        <v>355</v>
      </c>
      <c r="CM213" s="6">
        <v>28779998</v>
      </c>
      <c r="CN213" s="6" t="e">
        <f t="shared" si="67"/>
        <v>#REF!</v>
      </c>
      <c r="CO213" s="9">
        <v>31800000</v>
      </c>
      <c r="CP213" s="8">
        <v>2.851</v>
      </c>
      <c r="CQ213" s="25"/>
    </row>
    <row r="214" spans="84:95" ht="15.75">
      <c r="CF214" s="5" t="s">
        <v>608</v>
      </c>
      <c r="CG214" s="30">
        <v>22486150</v>
      </c>
      <c r="CH214" s="6" t="e">
        <f t="shared" si="66"/>
        <v>#REF!</v>
      </c>
      <c r="CI214" s="9"/>
      <c r="CJ214" s="8">
        <v>2.9563</v>
      </c>
      <c r="CL214" s="5" t="s">
        <v>356</v>
      </c>
      <c r="CM214" s="6">
        <v>39158064</v>
      </c>
      <c r="CN214" s="6" t="e">
        <f t="shared" si="67"/>
        <v>#REF!</v>
      </c>
      <c r="CO214" s="9">
        <v>26851999.999999996</v>
      </c>
      <c r="CP214" s="8">
        <v>2.8535</v>
      </c>
      <c r="CQ214" s="25"/>
    </row>
    <row r="215" spans="84:95" ht="15.75">
      <c r="CF215" s="5" t="s">
        <v>609</v>
      </c>
      <c r="CG215" s="30">
        <v>14079468</v>
      </c>
      <c r="CH215" s="6" t="e">
        <f t="shared" si="66"/>
        <v>#REF!</v>
      </c>
      <c r="CI215" s="9"/>
      <c r="CJ215" s="8">
        <v>2.9588</v>
      </c>
      <c r="CL215" s="5" t="s">
        <v>357</v>
      </c>
      <c r="CM215" s="6">
        <v>42173189</v>
      </c>
      <c r="CN215" s="6" t="e">
        <f t="shared" si="67"/>
        <v>#REF!</v>
      </c>
      <c r="CO215" s="9">
        <v>26172000</v>
      </c>
      <c r="CP215" s="8">
        <v>2.846</v>
      </c>
      <c r="CQ215" s="25"/>
    </row>
    <row r="216" spans="84:95" ht="15.75">
      <c r="CF216" s="5" t="s">
        <v>610</v>
      </c>
      <c r="CG216" s="30">
        <v>29513556</v>
      </c>
      <c r="CH216" s="6" t="e">
        <f t="shared" si="66"/>
        <v>#REF!</v>
      </c>
      <c r="CI216" s="9"/>
      <c r="CJ216" s="8">
        <v>2.9688</v>
      </c>
      <c r="CL216" s="5" t="s">
        <v>358</v>
      </c>
      <c r="CM216" s="6">
        <v>34935845</v>
      </c>
      <c r="CN216" s="6" t="e">
        <f t="shared" si="67"/>
        <v>#REF!</v>
      </c>
      <c r="CO216" s="9">
        <v>33548000</v>
      </c>
      <c r="CP216" s="8">
        <v>2.8428</v>
      </c>
      <c r="CQ216" s="25"/>
    </row>
    <row r="217" spans="84:95" ht="15.75">
      <c r="CF217" s="5" t="s">
        <v>611</v>
      </c>
      <c r="CG217" s="30">
        <v>59877044</v>
      </c>
      <c r="CH217" s="6" t="e">
        <f t="shared" si="66"/>
        <v>#REF!</v>
      </c>
      <c r="CI217" s="9"/>
      <c r="CJ217" s="8">
        <v>2.9713</v>
      </c>
      <c r="CL217" s="5" t="s">
        <v>359</v>
      </c>
      <c r="CM217" s="6">
        <v>36352556</v>
      </c>
      <c r="CN217" s="6" t="e">
        <f t="shared" si="67"/>
        <v>#REF!</v>
      </c>
      <c r="CO217" s="9">
        <v>35076000</v>
      </c>
      <c r="CP217" s="8">
        <v>2.8383</v>
      </c>
      <c r="CQ217" s="25"/>
    </row>
    <row r="218" spans="84:95" ht="15.75">
      <c r="CF218" s="5" t="s">
        <v>612</v>
      </c>
      <c r="CG218" s="30">
        <v>59415163</v>
      </c>
      <c r="CH218" s="6" t="e">
        <f t="shared" si="66"/>
        <v>#REF!</v>
      </c>
      <c r="CI218" s="9"/>
      <c r="CJ218" s="8">
        <v>2.9737</v>
      </c>
      <c r="CL218" s="5" t="s">
        <v>360</v>
      </c>
      <c r="CM218" s="6">
        <v>49274652</v>
      </c>
      <c r="CN218" s="6" t="e">
        <f t="shared" si="67"/>
        <v>#REF!</v>
      </c>
      <c r="CO218" s="9">
        <v>35371000</v>
      </c>
      <c r="CP218" s="8">
        <v>2.849</v>
      </c>
      <c r="CQ218" s="25"/>
    </row>
    <row r="219" spans="84:95" ht="15.75">
      <c r="CF219" s="5" t="s">
        <v>613</v>
      </c>
      <c r="CG219" s="30">
        <v>56788599</v>
      </c>
      <c r="CH219" s="6" t="e">
        <f t="shared" si="66"/>
        <v>#REF!</v>
      </c>
      <c r="CI219" s="9"/>
      <c r="CJ219" s="8">
        <v>2.9758</v>
      </c>
      <c r="CL219" s="5" t="s">
        <v>361</v>
      </c>
      <c r="CM219" s="6">
        <v>39079970</v>
      </c>
      <c r="CN219" s="6" t="e">
        <f t="shared" si="67"/>
        <v>#REF!</v>
      </c>
      <c r="CO219" s="9">
        <v>34760000</v>
      </c>
      <c r="CP219" s="8">
        <v>2.8518</v>
      </c>
      <c r="CQ219" s="25"/>
    </row>
    <row r="220" spans="84:95" ht="15.75">
      <c r="CF220" s="5" t="s">
        <v>614</v>
      </c>
      <c r="CG220" s="30">
        <v>36819408</v>
      </c>
      <c r="CH220" s="6" t="e">
        <f t="shared" si="66"/>
        <v>#REF!</v>
      </c>
      <c r="CI220" s="9"/>
      <c r="CJ220" s="8">
        <v>2.9782</v>
      </c>
      <c r="CL220" s="5" t="s">
        <v>362</v>
      </c>
      <c r="CM220" s="6">
        <v>41966434</v>
      </c>
      <c r="CN220" s="6" t="e">
        <f t="shared" si="67"/>
        <v>#REF!</v>
      </c>
      <c r="CO220" s="9">
        <v>35310000</v>
      </c>
      <c r="CP220" s="8">
        <v>2.8632</v>
      </c>
      <c r="CQ220" s="25"/>
    </row>
    <row r="221" spans="84:95" ht="15.75">
      <c r="CF221" s="5" t="s">
        <v>615</v>
      </c>
      <c r="CG221" s="30">
        <v>21580038</v>
      </c>
      <c r="CH221" s="6" t="e">
        <f t="shared" si="66"/>
        <v>#REF!</v>
      </c>
      <c r="CI221" s="9"/>
      <c r="CJ221" s="8">
        <v>2.968</v>
      </c>
      <c r="CL221" s="5" t="s">
        <v>363</v>
      </c>
      <c r="CM221" s="6">
        <v>33996492</v>
      </c>
      <c r="CN221" s="6" t="e">
        <f t="shared" si="67"/>
        <v>#REF!</v>
      </c>
      <c r="CO221" s="9">
        <v>32430000</v>
      </c>
      <c r="CP221" s="8">
        <v>2.8775</v>
      </c>
      <c r="CQ221" s="25"/>
    </row>
    <row r="222" spans="84:95" ht="15.75">
      <c r="CF222" s="5" t="s">
        <v>616</v>
      </c>
      <c r="CG222" s="30">
        <v>38060896</v>
      </c>
      <c r="CH222" s="6" t="e">
        <f t="shared" si="66"/>
        <v>#REF!</v>
      </c>
      <c r="CI222" s="9"/>
      <c r="CJ222" s="8">
        <v>2.959</v>
      </c>
      <c r="CL222" s="5" t="s">
        <v>364</v>
      </c>
      <c r="CM222" s="6">
        <v>33634148</v>
      </c>
      <c r="CN222" s="6" t="e">
        <f t="shared" si="67"/>
        <v>#REF!</v>
      </c>
      <c r="CO222" s="9">
        <v>28319000.000000007</v>
      </c>
      <c r="CP222" s="8">
        <v>2.8603</v>
      </c>
      <c r="CQ222" s="25"/>
    </row>
    <row r="223" spans="84:95" ht="15.75">
      <c r="CF223" s="5" t="s">
        <v>617</v>
      </c>
      <c r="CG223" s="30">
        <v>29352580</v>
      </c>
      <c r="CH223" s="6" t="e">
        <f t="shared" si="66"/>
        <v>#REF!</v>
      </c>
      <c r="CI223" s="9"/>
      <c r="CJ223" s="8">
        <v>2.9558</v>
      </c>
      <c r="CL223" s="5" t="s">
        <v>365</v>
      </c>
      <c r="CM223" s="6">
        <v>31127937</v>
      </c>
      <c r="CN223" s="6" t="e">
        <f t="shared" si="67"/>
        <v>#REF!</v>
      </c>
      <c r="CO223" s="9">
        <v>31957000</v>
      </c>
      <c r="CP223" s="8">
        <v>2.8517</v>
      </c>
      <c r="CQ223" s="25"/>
    </row>
    <row r="224" spans="84:95" ht="15.75">
      <c r="CF224" s="5" t="s">
        <v>618</v>
      </c>
      <c r="CG224" s="30">
        <v>52383282</v>
      </c>
      <c r="CH224" s="6" t="e">
        <f t="shared" si="66"/>
        <v>#REF!</v>
      </c>
      <c r="CI224" s="9"/>
      <c r="CJ224" s="8">
        <v>2.9587</v>
      </c>
      <c r="CL224" s="5" t="s">
        <v>366</v>
      </c>
      <c r="CM224" s="6">
        <v>33536355</v>
      </c>
      <c r="CN224" s="6" t="e">
        <f t="shared" si="67"/>
        <v>#REF!</v>
      </c>
      <c r="CO224" s="9">
        <v>32450999.999999993</v>
      </c>
      <c r="CP224" s="8">
        <v>2.8603</v>
      </c>
      <c r="CQ224" s="25"/>
    </row>
    <row r="225" spans="84:95" ht="15.75">
      <c r="CF225" s="5" t="s">
        <v>619</v>
      </c>
      <c r="CG225" s="30">
        <v>45162572</v>
      </c>
      <c r="CH225" s="6" t="e">
        <f t="shared" si="66"/>
        <v>#REF!</v>
      </c>
      <c r="CI225" s="9"/>
      <c r="CJ225" s="8">
        <v>2.9622</v>
      </c>
      <c r="CL225" s="5" t="s">
        <v>367</v>
      </c>
      <c r="CM225" s="6">
        <v>31184614</v>
      </c>
      <c r="CN225" s="6" t="e">
        <f t="shared" si="67"/>
        <v>#REF!</v>
      </c>
      <c r="CO225" s="9">
        <v>30201000.000000004</v>
      </c>
      <c r="CP225" s="8">
        <v>2.8538</v>
      </c>
      <c r="CQ225" s="25"/>
    </row>
    <row r="226" spans="84:95" ht="15.75">
      <c r="CF226" s="5" t="s">
        <v>620</v>
      </c>
      <c r="CG226" s="30">
        <v>27538965</v>
      </c>
      <c r="CH226" s="6" t="e">
        <f t="shared" si="66"/>
        <v>#REF!</v>
      </c>
      <c r="CI226" s="9"/>
      <c r="CJ226" s="8">
        <v>2.9673</v>
      </c>
      <c r="CL226" s="5" t="s">
        <v>368</v>
      </c>
      <c r="CM226" s="6">
        <v>39453224</v>
      </c>
      <c r="CN226" s="6" t="e">
        <f t="shared" si="67"/>
        <v>#REF!</v>
      </c>
      <c r="CO226" s="9">
        <v>26520000</v>
      </c>
      <c r="CP226" s="8">
        <v>2.8453</v>
      </c>
      <c r="CQ226" s="25"/>
    </row>
    <row r="227" spans="84:95" ht="15.75">
      <c r="CF227" s="5" t="s">
        <v>621</v>
      </c>
      <c r="CG227" s="30">
        <v>37136166</v>
      </c>
      <c r="CH227" s="6" t="e">
        <f t="shared" si="66"/>
        <v>#REF!</v>
      </c>
      <c r="CI227" s="9"/>
      <c r="CJ227" s="8">
        <v>2.9757</v>
      </c>
      <c r="CL227" s="5" t="s">
        <v>369</v>
      </c>
      <c r="CM227" s="6">
        <v>9541790</v>
      </c>
      <c r="CN227" s="6" t="e">
        <f t="shared" si="67"/>
        <v>#REF!</v>
      </c>
      <c r="CO227" s="9">
        <v>145000</v>
      </c>
      <c r="CP227" s="8">
        <v>2.8535</v>
      </c>
      <c r="CQ227" s="25"/>
    </row>
    <row r="228" spans="84:95" ht="15.75">
      <c r="CF228" s="5" t="s">
        <v>622</v>
      </c>
      <c r="CG228" s="30">
        <v>29693237</v>
      </c>
      <c r="CH228" s="6" t="e">
        <f t="shared" si="66"/>
        <v>#REF!</v>
      </c>
      <c r="CI228" s="9"/>
      <c r="CJ228" s="8">
        <v>2.969</v>
      </c>
      <c r="CL228" s="5" t="s">
        <v>370</v>
      </c>
      <c r="CM228" s="6">
        <v>40520938</v>
      </c>
      <c r="CN228" s="6" t="e">
        <f t="shared" si="67"/>
        <v>#REF!</v>
      </c>
      <c r="CO228" s="9">
        <v>61917605.6</v>
      </c>
      <c r="CP228" s="8">
        <v>2.855</v>
      </c>
      <c r="CQ228" s="25"/>
    </row>
    <row r="229" spans="84:95" ht="15.75">
      <c r="CF229" s="5" t="s">
        <v>623</v>
      </c>
      <c r="CG229" s="30">
        <v>5927114</v>
      </c>
      <c r="CH229" s="6" t="e">
        <f t="shared" si="66"/>
        <v>#REF!</v>
      </c>
      <c r="CI229" s="9"/>
      <c r="CJ229" s="8">
        <v>2.9678</v>
      </c>
      <c r="CL229" s="5" t="s">
        <v>371</v>
      </c>
      <c r="CM229" s="6">
        <v>43083396</v>
      </c>
      <c r="CN229" s="6" t="e">
        <f t="shared" si="67"/>
        <v>#REF!</v>
      </c>
      <c r="CO229" s="9">
        <v>31017000</v>
      </c>
      <c r="CP229" s="8">
        <v>2.8583</v>
      </c>
      <c r="CQ229" s="25"/>
    </row>
    <row r="230" spans="84:95" ht="15.75">
      <c r="CF230" s="5" t="s">
        <v>624</v>
      </c>
      <c r="CG230" s="30">
        <v>30433030</v>
      </c>
      <c r="CH230" s="6" t="e">
        <f t="shared" si="66"/>
        <v>#REF!</v>
      </c>
      <c r="CI230" s="9"/>
      <c r="CJ230" s="8">
        <v>2.9638</v>
      </c>
      <c r="CL230" s="5" t="s">
        <v>372</v>
      </c>
      <c r="CM230" s="6">
        <v>26637888</v>
      </c>
      <c r="CN230" s="6" t="e">
        <f t="shared" si="67"/>
        <v>#REF!</v>
      </c>
      <c r="CO230" s="9">
        <v>31120000</v>
      </c>
      <c r="CP230" s="8">
        <v>2.8718</v>
      </c>
      <c r="CQ230" s="25"/>
    </row>
    <row r="231" spans="84:95" ht="15.75">
      <c r="CF231" s="5" t="s">
        <v>625</v>
      </c>
      <c r="CG231" s="30">
        <v>27358664</v>
      </c>
      <c r="CH231" s="6" t="e">
        <f t="shared" si="66"/>
        <v>#REF!</v>
      </c>
      <c r="CI231" s="9"/>
      <c r="CJ231" s="8">
        <v>2.9553</v>
      </c>
      <c r="CL231" s="5" t="s">
        <v>373</v>
      </c>
      <c r="CM231" s="6">
        <v>21386607</v>
      </c>
      <c r="CN231" s="6" t="e">
        <f t="shared" si="67"/>
        <v>#REF!</v>
      </c>
      <c r="CO231" s="9">
        <v>30736000</v>
      </c>
      <c r="CP231" s="8">
        <v>2.876</v>
      </c>
      <c r="CQ231" s="25"/>
    </row>
    <row r="232" spans="84:95" ht="15.75">
      <c r="CF232" s="5" t="s">
        <v>626</v>
      </c>
      <c r="CG232" s="30">
        <v>63923600</v>
      </c>
      <c r="CH232" s="6" t="e">
        <f t="shared" si="66"/>
        <v>#REF!</v>
      </c>
      <c r="CI232" s="9"/>
      <c r="CJ232" s="8">
        <v>2.9517</v>
      </c>
      <c r="CL232" s="5" t="s">
        <v>374</v>
      </c>
      <c r="CM232" s="6">
        <v>23343993</v>
      </c>
      <c r="CN232" s="6" t="e">
        <f t="shared" si="67"/>
        <v>#REF!</v>
      </c>
      <c r="CO232" s="9">
        <v>28183000</v>
      </c>
      <c r="CP232" s="8">
        <v>2.8625</v>
      </c>
      <c r="CQ232" s="25"/>
    </row>
    <row r="233" spans="84:95" ht="15.75">
      <c r="CF233" s="5" t="s">
        <v>627</v>
      </c>
      <c r="CG233" s="30">
        <v>58032098</v>
      </c>
      <c r="CH233" s="6" t="e">
        <f t="shared" si="66"/>
        <v>#REF!</v>
      </c>
      <c r="CI233" s="9"/>
      <c r="CJ233" s="8">
        <v>2.9427</v>
      </c>
      <c r="CL233" s="5" t="s">
        <v>375</v>
      </c>
      <c r="CM233" s="6">
        <v>25604237</v>
      </c>
      <c r="CN233" s="6" t="e">
        <f t="shared" si="67"/>
        <v>#REF!</v>
      </c>
      <c r="CO233" s="9">
        <v>28845000</v>
      </c>
      <c r="CP233" s="8">
        <v>2.869</v>
      </c>
      <c r="CQ233" s="25"/>
    </row>
    <row r="234" spans="84:95" ht="15.75">
      <c r="CF234" s="5" t="s">
        <v>628</v>
      </c>
      <c r="CG234" s="30">
        <v>21040790</v>
      </c>
      <c r="CH234" s="6" t="e">
        <f t="shared" si="66"/>
        <v>#REF!</v>
      </c>
      <c r="CI234" s="9"/>
      <c r="CJ234" s="8">
        <v>2.9343</v>
      </c>
      <c r="CL234" s="5" t="s">
        <v>376</v>
      </c>
      <c r="CM234" s="6">
        <v>38390178</v>
      </c>
      <c r="CN234" s="6" t="e">
        <f t="shared" si="67"/>
        <v>#REF!</v>
      </c>
      <c r="CO234" s="9">
        <v>28102000</v>
      </c>
      <c r="CP234" s="8">
        <v>2.8795</v>
      </c>
      <c r="CQ234" s="25"/>
    </row>
    <row r="235" spans="84:95" ht="15.75">
      <c r="CF235" s="5" t="s">
        <v>629</v>
      </c>
      <c r="CG235" s="30">
        <v>32478538</v>
      </c>
      <c r="CH235" s="6" t="e">
        <f t="shared" si="66"/>
        <v>#REF!</v>
      </c>
      <c r="CI235" s="9"/>
      <c r="CJ235" s="8">
        <v>2.9443</v>
      </c>
      <c r="CL235" s="5" t="s">
        <v>377</v>
      </c>
      <c r="CM235" s="6">
        <v>33974819</v>
      </c>
      <c r="CN235" s="6" t="e">
        <f t="shared" si="67"/>
        <v>#REF!</v>
      </c>
      <c r="CO235" s="9">
        <v>29807000</v>
      </c>
      <c r="CP235" s="8">
        <v>2.8873</v>
      </c>
      <c r="CQ235" s="25"/>
    </row>
    <row r="236" spans="84:95" ht="15.75">
      <c r="CF236" s="5" t="s">
        <v>630</v>
      </c>
      <c r="CG236" s="30">
        <v>20719960</v>
      </c>
      <c r="CH236" s="6" t="e">
        <f t="shared" si="66"/>
        <v>#REF!</v>
      </c>
      <c r="CI236" s="9"/>
      <c r="CJ236" s="8">
        <v>2.9543</v>
      </c>
      <c r="CL236" s="5" t="s">
        <v>378</v>
      </c>
      <c r="CM236" s="6">
        <v>22047773</v>
      </c>
      <c r="CN236" s="6" t="e">
        <f t="shared" si="67"/>
        <v>#REF!</v>
      </c>
      <c r="CO236" s="9">
        <v>33203000.000000004</v>
      </c>
      <c r="CP236" s="8">
        <v>2.8918</v>
      </c>
      <c r="CQ236" s="25"/>
    </row>
    <row r="237" spans="84:95" ht="15.75">
      <c r="CF237" s="5" t="s">
        <v>631</v>
      </c>
      <c r="CG237" s="30">
        <v>32025037</v>
      </c>
      <c r="CH237" s="6" t="e">
        <f t="shared" si="66"/>
        <v>#REF!</v>
      </c>
      <c r="CI237" s="9"/>
      <c r="CJ237" s="8">
        <v>2.949</v>
      </c>
      <c r="CL237" s="5" t="s">
        <v>379</v>
      </c>
      <c r="CM237" s="6">
        <v>37748919</v>
      </c>
      <c r="CN237" s="6" t="e">
        <f t="shared" si="67"/>
        <v>#REF!</v>
      </c>
      <c r="CO237" s="9">
        <v>26525000</v>
      </c>
      <c r="CP237" s="8">
        <v>2.9157</v>
      </c>
      <c r="CQ237" s="25"/>
    </row>
    <row r="238" spans="84:95" ht="15.75">
      <c r="CF238" s="5" t="s">
        <v>632</v>
      </c>
      <c r="CG238" s="30">
        <v>31895532</v>
      </c>
      <c r="CH238" s="6" t="e">
        <f t="shared" si="66"/>
        <v>#REF!</v>
      </c>
      <c r="CI238" s="9"/>
      <c r="CJ238" s="8">
        <v>2.9427</v>
      </c>
      <c r="CL238" s="5" t="s">
        <v>380</v>
      </c>
      <c r="CM238" s="6">
        <v>13005193</v>
      </c>
      <c r="CN238" s="6" t="e">
        <f t="shared" si="67"/>
        <v>#REF!</v>
      </c>
      <c r="CO238" s="9">
        <v>32698000</v>
      </c>
      <c r="CP238" s="8">
        <v>2.938</v>
      </c>
      <c r="CQ238" s="25"/>
    </row>
    <row r="239" spans="84:95" ht="15.75">
      <c r="CF239" s="5" t="s">
        <v>633</v>
      </c>
      <c r="CG239" s="30">
        <v>7350000</v>
      </c>
      <c r="CH239" s="6" t="e">
        <f t="shared" si="66"/>
        <v>#REF!</v>
      </c>
      <c r="CI239" s="9"/>
      <c r="CJ239" s="8">
        <v>2.9437</v>
      </c>
      <c r="CL239" s="5" t="s">
        <v>381</v>
      </c>
      <c r="CM239" s="6">
        <v>7986369</v>
      </c>
      <c r="CN239" s="6" t="e">
        <f t="shared" si="67"/>
        <v>#REF!</v>
      </c>
      <c r="CO239" s="9">
        <v>-999000</v>
      </c>
      <c r="CP239" s="8">
        <v>2.977</v>
      </c>
      <c r="CQ239" s="25"/>
    </row>
    <row r="240" spans="84:95" ht="15.75">
      <c r="CF240" s="5" t="s">
        <v>634</v>
      </c>
      <c r="CG240" s="30">
        <v>45951958</v>
      </c>
      <c r="CH240" s="6" t="e">
        <f t="shared" si="66"/>
        <v>#REF!</v>
      </c>
      <c r="CI240" s="9"/>
      <c r="CJ240" s="8">
        <v>2.9402</v>
      </c>
      <c r="CL240" s="5" t="s">
        <v>382</v>
      </c>
      <c r="CM240" s="6">
        <v>26396800</v>
      </c>
      <c r="CN240" s="6" t="e">
        <f t="shared" si="67"/>
        <v>#REF!</v>
      </c>
      <c r="CO240" s="9">
        <v>-157999.9999999977</v>
      </c>
      <c r="CP240" s="8">
        <v>2.9877</v>
      </c>
      <c r="CQ240" s="25"/>
    </row>
    <row r="241" spans="84:95" ht="15.75">
      <c r="CF241" s="5" t="s">
        <v>635</v>
      </c>
      <c r="CG241" s="30">
        <v>35541044</v>
      </c>
      <c r="CH241" s="6" t="e">
        <f t="shared" si="66"/>
        <v>#REF!</v>
      </c>
      <c r="CI241" s="9"/>
      <c r="CJ241" s="8">
        <v>2.9455</v>
      </c>
      <c r="CL241" s="5" t="s">
        <v>383</v>
      </c>
      <c r="CM241" s="6">
        <v>21713467</v>
      </c>
      <c r="CN241" s="6" t="e">
        <f t="shared" si="67"/>
        <v>#REF!</v>
      </c>
      <c r="CO241" s="9">
        <v>29433999.999999996</v>
      </c>
      <c r="CP241" s="8">
        <v>2.9898</v>
      </c>
      <c r="CQ241" s="25"/>
    </row>
    <row r="242" spans="84:95" ht="15.75">
      <c r="CF242" s="5" t="s">
        <v>636</v>
      </c>
      <c r="CG242" s="30">
        <v>23669199</v>
      </c>
      <c r="CH242" s="6" t="e">
        <f t="shared" si="66"/>
        <v>#REF!</v>
      </c>
      <c r="CI242" s="9"/>
      <c r="CJ242" s="8">
        <v>2.951</v>
      </c>
      <c r="CL242" s="5" t="s">
        <v>384</v>
      </c>
      <c r="CM242" s="6">
        <v>60745088</v>
      </c>
      <c r="CN242" s="6" t="e">
        <f t="shared" si="67"/>
        <v>#REF!</v>
      </c>
      <c r="CO242" s="9">
        <v>30030000</v>
      </c>
      <c r="CP242" s="8">
        <v>2.972</v>
      </c>
      <c r="CQ242" s="25"/>
    </row>
    <row r="243" spans="84:95" ht="15.75">
      <c r="CF243" s="5" t="s">
        <v>637</v>
      </c>
      <c r="CG243" s="30">
        <v>28007183</v>
      </c>
      <c r="CH243" s="6" t="e">
        <f t="shared" si="66"/>
        <v>#REF!</v>
      </c>
      <c r="CI243" s="9"/>
      <c r="CJ243" s="8">
        <v>2.9418</v>
      </c>
      <c r="CL243" s="5" t="s">
        <v>385</v>
      </c>
      <c r="CM243" s="6">
        <v>45216061</v>
      </c>
      <c r="CN243" s="6" t="e">
        <f t="shared" si="67"/>
        <v>#REF!</v>
      </c>
      <c r="CO243" s="9">
        <v>33742000.00000001</v>
      </c>
      <c r="CP243" s="8">
        <v>2.98</v>
      </c>
      <c r="CQ243" s="25"/>
    </row>
    <row r="244" spans="84:95" ht="15.75">
      <c r="CF244" s="5" t="s">
        <v>638</v>
      </c>
      <c r="CG244" s="30">
        <v>37690574</v>
      </c>
      <c r="CH244" s="6" t="e">
        <f t="shared" si="66"/>
        <v>#REF!</v>
      </c>
      <c r="CI244" s="9"/>
      <c r="CJ244" s="8">
        <v>2.9537</v>
      </c>
      <c r="CL244" s="5" t="s">
        <v>386</v>
      </c>
      <c r="CM244" s="6">
        <v>37601154</v>
      </c>
      <c r="CN244" s="6" t="e">
        <f t="shared" si="67"/>
        <v>#REF!</v>
      </c>
      <c r="CO244" s="9">
        <v>32143000</v>
      </c>
      <c r="CP244" s="8">
        <v>2.9707</v>
      </c>
      <c r="CQ244" s="25"/>
    </row>
    <row r="245" spans="84:95" ht="15.75">
      <c r="CF245" s="5" t="s">
        <v>639</v>
      </c>
      <c r="CG245" s="30">
        <v>56815417</v>
      </c>
      <c r="CH245" s="6" t="e">
        <f t="shared" si="66"/>
        <v>#REF!</v>
      </c>
      <c r="CI245" s="9"/>
      <c r="CJ245" s="8">
        <v>2.9715</v>
      </c>
      <c r="CL245" s="5" t="s">
        <v>387</v>
      </c>
      <c r="CM245" s="6">
        <v>24384732</v>
      </c>
      <c r="CN245" s="6" t="e">
        <f t="shared" si="67"/>
        <v>#REF!</v>
      </c>
      <c r="CO245" s="9">
        <v>27893000</v>
      </c>
      <c r="CP245" s="8">
        <v>2.9693</v>
      </c>
      <c r="CQ245" s="25"/>
    </row>
    <row r="246" spans="84:95" ht="15.75">
      <c r="CF246" s="5" t="s">
        <v>640</v>
      </c>
      <c r="CG246" s="30">
        <v>39007977</v>
      </c>
      <c r="CH246" s="6" t="e">
        <f t="shared" si="66"/>
        <v>#REF!</v>
      </c>
      <c r="CI246" s="9"/>
      <c r="CJ246" s="8">
        <v>2.983</v>
      </c>
      <c r="CL246" s="5" t="s">
        <v>388</v>
      </c>
      <c r="CM246" s="6">
        <v>33958591</v>
      </c>
      <c r="CN246" s="6" t="e">
        <f t="shared" si="67"/>
        <v>#REF!</v>
      </c>
      <c r="CO246" s="9">
        <v>40678000.00000001</v>
      </c>
      <c r="CP246" s="8">
        <v>2.9547</v>
      </c>
      <c r="CQ246" s="25"/>
    </row>
    <row r="247" spans="84:95" ht="15.75">
      <c r="CF247" s="5" t="s">
        <v>641</v>
      </c>
      <c r="CG247" s="30">
        <v>47652933</v>
      </c>
      <c r="CH247" s="6" t="e">
        <f t="shared" si="66"/>
        <v>#REF!</v>
      </c>
      <c r="CI247" s="9"/>
      <c r="CJ247" s="8">
        <v>2.9913</v>
      </c>
      <c r="CL247" s="5" t="s">
        <v>389</v>
      </c>
      <c r="CM247" s="6">
        <v>36712736</v>
      </c>
      <c r="CN247" s="6" t="e">
        <f t="shared" si="67"/>
        <v>#REF!</v>
      </c>
      <c r="CO247" s="9">
        <v>35705000</v>
      </c>
      <c r="CP247" s="8">
        <v>2.9377</v>
      </c>
      <c r="CQ247" s="25"/>
    </row>
    <row r="248" spans="84:95" ht="15.75">
      <c r="CF248" s="5" t="s">
        <v>642</v>
      </c>
      <c r="CG248" s="30">
        <v>34608349</v>
      </c>
      <c r="CH248" s="6" t="e">
        <f t="shared" si="66"/>
        <v>#REF!</v>
      </c>
      <c r="CI248" s="9"/>
      <c r="CJ248" s="8">
        <v>2.9797</v>
      </c>
      <c r="CL248" s="5" t="s">
        <v>390</v>
      </c>
      <c r="CM248" s="6">
        <v>37632129</v>
      </c>
      <c r="CN248" s="6" t="e">
        <f t="shared" si="67"/>
        <v>#REF!</v>
      </c>
      <c r="CO248" s="9">
        <v>46675000</v>
      </c>
      <c r="CP248" s="8">
        <v>2.9473</v>
      </c>
      <c r="CQ248" s="25"/>
    </row>
    <row r="249" spans="84:95" ht="15.75">
      <c r="CF249" s="5" t="s">
        <v>643</v>
      </c>
      <c r="CG249" s="30">
        <v>40059359</v>
      </c>
      <c r="CH249" s="6" t="e">
        <f t="shared" si="66"/>
        <v>#REF!</v>
      </c>
      <c r="CI249" s="9"/>
      <c r="CJ249" s="8">
        <v>2.9758</v>
      </c>
      <c r="CL249" s="5" t="s">
        <v>391</v>
      </c>
      <c r="CM249" s="6">
        <v>46906355</v>
      </c>
      <c r="CN249" s="6" t="e">
        <f t="shared" si="67"/>
        <v>#REF!</v>
      </c>
      <c r="CO249" s="9">
        <v>31185000</v>
      </c>
      <c r="CP249" s="8">
        <v>2.9563</v>
      </c>
      <c r="CQ249" s="25"/>
    </row>
    <row r="250" spans="84:95" ht="15.75">
      <c r="CF250" s="5" t="s">
        <v>644</v>
      </c>
      <c r="CG250" s="30">
        <v>30044089</v>
      </c>
      <c r="CH250" s="6" t="e">
        <f t="shared" si="66"/>
        <v>#REF!</v>
      </c>
      <c r="CI250" s="9"/>
      <c r="CJ250" s="8">
        <v>2.9762</v>
      </c>
      <c r="CL250" s="5" t="s">
        <v>392</v>
      </c>
      <c r="CM250" s="6">
        <v>39844738</v>
      </c>
      <c r="CN250" s="6" t="e">
        <f t="shared" si="67"/>
        <v>#REF!</v>
      </c>
      <c r="CO250" s="9">
        <v>49175999.99999999</v>
      </c>
      <c r="CP250" s="8">
        <v>2.961</v>
      </c>
      <c r="CQ250" s="25"/>
    </row>
    <row r="251" spans="84:95" ht="15.75">
      <c r="CF251" s="5" t="s">
        <v>645</v>
      </c>
      <c r="CG251" s="30">
        <v>36332097</v>
      </c>
      <c r="CH251" s="6" t="e">
        <f t="shared" si="66"/>
        <v>#REF!</v>
      </c>
      <c r="CI251" s="9"/>
      <c r="CJ251" s="8">
        <v>2.9725</v>
      </c>
      <c r="CL251" s="5" t="s">
        <v>393</v>
      </c>
      <c r="CM251" s="6">
        <v>36900107</v>
      </c>
      <c r="CN251" s="6" t="e">
        <f t="shared" si="67"/>
        <v>#REF!</v>
      </c>
      <c r="CO251" s="9">
        <v>40417000</v>
      </c>
      <c r="CP251" s="8">
        <v>2.9713</v>
      </c>
      <c r="CQ251" s="25"/>
    </row>
    <row r="252" spans="84:95" ht="15.75">
      <c r="CF252" s="5" t="s">
        <v>646</v>
      </c>
      <c r="CG252" s="30">
        <v>60151728</v>
      </c>
      <c r="CH252" s="6" t="e">
        <f t="shared" si="66"/>
        <v>#REF!</v>
      </c>
      <c r="CI252" s="9"/>
      <c r="CJ252" s="8">
        <v>2.9795</v>
      </c>
      <c r="CL252" s="5" t="s">
        <v>394</v>
      </c>
      <c r="CM252" s="6">
        <v>37364794</v>
      </c>
      <c r="CN252" s="6" t="e">
        <f t="shared" si="67"/>
        <v>#REF!</v>
      </c>
      <c r="CO252" s="9">
        <v>40157000</v>
      </c>
      <c r="CP252" s="8">
        <v>2.9717</v>
      </c>
      <c r="CQ252" s="25"/>
    </row>
    <row r="253" spans="84:95" ht="15.75">
      <c r="CF253" s="5" t="s">
        <v>647</v>
      </c>
      <c r="CG253" s="30">
        <v>49849293</v>
      </c>
      <c r="CH253" s="6" t="e">
        <f t="shared" si="66"/>
        <v>#REF!</v>
      </c>
      <c r="CI253" s="9"/>
      <c r="CJ253" s="8">
        <v>2.9863</v>
      </c>
      <c r="CL253" s="5" t="s">
        <v>395</v>
      </c>
      <c r="CM253" s="6">
        <v>30072051</v>
      </c>
      <c r="CN253" s="6" t="e">
        <f t="shared" si="67"/>
        <v>#REF!</v>
      </c>
      <c r="CO253" s="9">
        <v>39813000</v>
      </c>
      <c r="CP253" s="8">
        <v>2.9658</v>
      </c>
      <c r="CQ253" s="25"/>
    </row>
    <row r="254" spans="84:95" ht="15.75">
      <c r="CF254" s="5" t="s">
        <v>648</v>
      </c>
      <c r="CG254" s="30">
        <v>29713909</v>
      </c>
      <c r="CH254" s="6" t="e">
        <f t="shared" si="66"/>
        <v>#REF!</v>
      </c>
      <c r="CI254" s="9"/>
      <c r="CJ254" s="8">
        <v>2.9868</v>
      </c>
      <c r="CL254" s="5" t="s">
        <v>396</v>
      </c>
      <c r="CM254" s="6">
        <v>28518517</v>
      </c>
      <c r="CN254" s="6" t="e">
        <f t="shared" si="67"/>
        <v>#REF!</v>
      </c>
      <c r="CO254" s="9">
        <v>41391000</v>
      </c>
      <c r="CP254" s="8">
        <v>2.971</v>
      </c>
      <c r="CQ254" s="25"/>
    </row>
    <row r="255" spans="84:95" ht="15.75">
      <c r="CF255" s="5" t="s">
        <v>649</v>
      </c>
      <c r="CG255" s="30">
        <v>73488188</v>
      </c>
      <c r="CH255" s="6" t="e">
        <f t="shared" si="66"/>
        <v>#REF!</v>
      </c>
      <c r="CI255" s="9"/>
      <c r="CJ255" s="8">
        <v>2.9707</v>
      </c>
      <c r="CL255" s="5" t="s">
        <v>397</v>
      </c>
      <c r="CM255" s="6">
        <v>16438296</v>
      </c>
      <c r="CN255" s="6" t="e">
        <f t="shared" si="67"/>
        <v>#REF!</v>
      </c>
      <c r="CO255" s="9">
        <v>40003000</v>
      </c>
      <c r="CP255" s="8">
        <v>2.966</v>
      </c>
      <c r="CQ255" s="25"/>
    </row>
    <row r="256" spans="84:95" ht="15.75">
      <c r="CF256" s="5" t="s">
        <v>650</v>
      </c>
      <c r="CG256" s="30">
        <v>68910327</v>
      </c>
      <c r="CH256" s="6" t="e">
        <f t="shared" si="66"/>
        <v>#REF!</v>
      </c>
      <c r="CI256" s="9"/>
      <c r="CJ256" s="8">
        <v>2.9537</v>
      </c>
      <c r="CL256" s="5" t="s">
        <v>398</v>
      </c>
      <c r="CM256" s="6">
        <v>51627020</v>
      </c>
      <c r="CN256" s="6" t="e">
        <f t="shared" si="67"/>
        <v>#REF!</v>
      </c>
      <c r="CO256" s="9">
        <v>39610000</v>
      </c>
      <c r="CP256" s="8">
        <v>2.9567</v>
      </c>
      <c r="CQ256" s="25"/>
    </row>
    <row r="257" spans="84:95" ht="15.75">
      <c r="CF257" s="5" t="s">
        <v>651</v>
      </c>
      <c r="CG257" s="30">
        <v>37166626</v>
      </c>
      <c r="CH257" s="6" t="e">
        <f t="shared" si="66"/>
        <v>#REF!</v>
      </c>
      <c r="CI257" s="9"/>
      <c r="CJ257" s="8">
        <v>2.9617</v>
      </c>
      <c r="CL257" s="5" t="s">
        <v>399</v>
      </c>
      <c r="CM257" s="6">
        <v>32105419</v>
      </c>
      <c r="CN257" s="6" t="e">
        <f t="shared" si="67"/>
        <v>#REF!</v>
      </c>
      <c r="CO257" s="9">
        <v>40830999.99999999</v>
      </c>
      <c r="CP257" s="8">
        <v>2.9535</v>
      </c>
      <c r="CQ257" s="25"/>
    </row>
    <row r="258" spans="84:95" ht="15.75">
      <c r="CF258" s="5" t="s">
        <v>652</v>
      </c>
      <c r="CG258" s="30">
        <v>61660775</v>
      </c>
      <c r="CH258" s="6" t="e">
        <f t="shared" si="66"/>
        <v>#REF!</v>
      </c>
      <c r="CI258" s="9"/>
      <c r="CJ258" s="8">
        <v>2.9607</v>
      </c>
      <c r="CL258" s="5" t="s">
        <v>400</v>
      </c>
      <c r="CM258" s="6">
        <v>57476796</v>
      </c>
      <c r="CN258" s="6" t="e">
        <f t="shared" si="67"/>
        <v>#REF!</v>
      </c>
      <c r="CO258" s="9">
        <v>40850000</v>
      </c>
      <c r="CP258" s="8">
        <v>2.9503</v>
      </c>
      <c r="CQ258" s="25"/>
    </row>
    <row r="259" spans="84:95" ht="16.5" thickBot="1">
      <c r="CF259" s="5" t="s">
        <v>653</v>
      </c>
      <c r="CG259" s="30">
        <v>57782759</v>
      </c>
      <c r="CH259" s="6" t="e">
        <f t="shared" si="66"/>
        <v>#REF!</v>
      </c>
      <c r="CI259" s="9"/>
      <c r="CJ259" s="8">
        <v>2.9583</v>
      </c>
      <c r="CL259" s="12" t="s">
        <v>401</v>
      </c>
      <c r="CM259" s="13">
        <v>46856026</v>
      </c>
      <c r="CN259" s="13" t="e">
        <f t="shared" si="67"/>
        <v>#REF!</v>
      </c>
      <c r="CO259" s="14">
        <v>39725000</v>
      </c>
      <c r="CP259" s="15">
        <v>2.9345</v>
      </c>
      <c r="CQ259" s="25"/>
    </row>
    <row r="260" spans="84:88" ht="15.75">
      <c r="CF260" s="5" t="s">
        <v>654</v>
      </c>
      <c r="CG260" s="30">
        <v>59659651</v>
      </c>
      <c r="CH260" s="6" t="e">
        <f t="shared" si="66"/>
        <v>#REF!</v>
      </c>
      <c r="CI260" s="9"/>
      <c r="CJ260" s="8">
        <v>2.9682</v>
      </c>
    </row>
    <row r="261" spans="84:90" ht="15.75">
      <c r="CF261" s="5" t="s">
        <v>655</v>
      </c>
      <c r="CG261" s="30">
        <v>44328553</v>
      </c>
      <c r="CH261" s="6" t="e">
        <f t="shared" si="66"/>
        <v>#REF!</v>
      </c>
      <c r="CI261" s="9"/>
      <c r="CJ261" s="8">
        <v>2.983</v>
      </c>
      <c r="CL261" t="s">
        <v>1194</v>
      </c>
    </row>
    <row r="262" spans="84:90" ht="16.5" thickBot="1">
      <c r="CF262" s="12" t="s">
        <v>656</v>
      </c>
      <c r="CG262" s="31">
        <v>54446786</v>
      </c>
      <c r="CH262" s="14" t="e">
        <f t="shared" si="66"/>
        <v>#REF!</v>
      </c>
      <c r="CI262" s="67"/>
      <c r="CJ262" s="73">
        <v>2.977</v>
      </c>
      <c r="CL262" t="s">
        <v>1195</v>
      </c>
    </row>
    <row r="264" ht="15">
      <c r="CF264" t="s">
        <v>1194</v>
      </c>
    </row>
    <row r="265" ht="15">
      <c r="CF265" t="s">
        <v>1195</v>
      </c>
    </row>
  </sheetData>
  <sheetProtection/>
  <mergeCells count="69">
    <mergeCell ref="CO6:CS6"/>
    <mergeCell ref="CI5:CM5"/>
    <mergeCell ref="CI6:CM6"/>
    <mergeCell ref="BZ4:CB4"/>
    <mergeCell ref="BZ5:CB5"/>
    <mergeCell ref="BZ6:CB6"/>
    <mergeCell ref="E5:G5"/>
    <mergeCell ref="E6:G6"/>
    <mergeCell ref="CU4:CY4"/>
    <mergeCell ref="CU5:CY5"/>
    <mergeCell ref="CU6:CY6"/>
    <mergeCell ref="CO4:CS4"/>
    <mergeCell ref="CO5:CS5"/>
    <mergeCell ref="CI4:CM4"/>
    <mergeCell ref="BV4:BX4"/>
    <mergeCell ref="BV5:BX5"/>
    <mergeCell ref="BV6:BX6"/>
    <mergeCell ref="BR5:BT5"/>
    <mergeCell ref="BR6:BT6"/>
    <mergeCell ref="BR4:BT4"/>
    <mergeCell ref="CD4:CG4"/>
    <mergeCell ref="CD5:CG5"/>
    <mergeCell ref="CD6:CG6"/>
    <mergeCell ref="BN4:BP4"/>
    <mergeCell ref="BN5:BP5"/>
    <mergeCell ref="BN6:BP6"/>
    <mergeCell ref="AX5:AZ5"/>
    <mergeCell ref="AX6:AZ6"/>
    <mergeCell ref="BJ4:BL4"/>
    <mergeCell ref="BJ5:BL5"/>
    <mergeCell ref="BJ6:BL6"/>
    <mergeCell ref="BF4:BH4"/>
    <mergeCell ref="BF5:BH5"/>
    <mergeCell ref="BF6:BH6"/>
    <mergeCell ref="AP4:AR4"/>
    <mergeCell ref="AP5:AR5"/>
    <mergeCell ref="AP6:AR6"/>
    <mergeCell ref="BB4:BD4"/>
    <mergeCell ref="BB5:BD5"/>
    <mergeCell ref="BB6:BD6"/>
    <mergeCell ref="AT4:AV4"/>
    <mergeCell ref="AT5:AV5"/>
    <mergeCell ref="AT6:AV6"/>
    <mergeCell ref="AX4:AZ4"/>
    <mergeCell ref="AD4:AF4"/>
    <mergeCell ref="AD5:AF5"/>
    <mergeCell ref="AD6:AF6"/>
    <mergeCell ref="AL4:AN4"/>
    <mergeCell ref="AL5:AN5"/>
    <mergeCell ref="AL6:AN6"/>
    <mergeCell ref="AH4:AJ4"/>
    <mergeCell ref="AH5:AJ5"/>
    <mergeCell ref="AH6:AJ6"/>
    <mergeCell ref="R4:T4"/>
    <mergeCell ref="R5:T5"/>
    <mergeCell ref="R6:T6"/>
    <mergeCell ref="X4:Z4"/>
    <mergeCell ref="X5:Z5"/>
    <mergeCell ref="X6:Z6"/>
    <mergeCell ref="A4:C4"/>
    <mergeCell ref="A5:C5"/>
    <mergeCell ref="A6:C6"/>
    <mergeCell ref="M4:O4"/>
    <mergeCell ref="M5:O5"/>
    <mergeCell ref="M6:O6"/>
    <mergeCell ref="I4:K4"/>
    <mergeCell ref="I5:K5"/>
    <mergeCell ref="I6:K6"/>
    <mergeCell ref="E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W61"/>
  <sheetViews>
    <sheetView tabSelected="1" zoomScalePageLayoutView="0" workbookViewId="0" topLeftCell="A1">
      <pane xSplit="1" ySplit="6" topLeftCell="Q4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W31" sqref="W31"/>
    </sheetView>
  </sheetViews>
  <sheetFormatPr defaultColWidth="11.5546875" defaultRowHeight="15"/>
  <cols>
    <col min="1" max="1" width="29.5546875" style="0" customWidth="1"/>
    <col min="2" max="2" width="13.4453125" style="0" customWidth="1"/>
    <col min="3" max="3" width="13.21484375" style="0" customWidth="1"/>
    <col min="4" max="5" width="15.21484375" style="0" customWidth="1"/>
    <col min="6" max="23" width="14.77734375" style="0" customWidth="1"/>
  </cols>
  <sheetData>
    <row r="1" ht="15.75">
      <c r="A1" s="84" t="s">
        <v>1209</v>
      </c>
    </row>
    <row r="2" spans="1:16" ht="18">
      <c r="A2" s="186" t="s">
        <v>1212</v>
      </c>
      <c r="P2" s="135"/>
    </row>
    <row r="3" ht="15.75" thickBot="1"/>
    <row r="4" spans="1:23" ht="15" customHeight="1">
      <c r="A4" s="43"/>
      <c r="B4" s="266">
        <v>2002</v>
      </c>
      <c r="C4" s="266">
        <v>2003</v>
      </c>
      <c r="D4" s="266">
        <v>2004</v>
      </c>
      <c r="E4" s="266">
        <v>2005</v>
      </c>
      <c r="F4" s="266">
        <v>2006</v>
      </c>
      <c r="G4" s="266">
        <v>2007</v>
      </c>
      <c r="H4" s="266">
        <v>2008</v>
      </c>
      <c r="I4" s="266">
        <v>2009</v>
      </c>
      <c r="J4" s="266">
        <v>2010</v>
      </c>
      <c r="K4" s="266">
        <v>2011</v>
      </c>
      <c r="L4" s="266">
        <v>2012</v>
      </c>
      <c r="M4" s="266">
        <v>2013</v>
      </c>
      <c r="N4" s="266">
        <v>2014</v>
      </c>
      <c r="O4" s="263">
        <v>2015</v>
      </c>
      <c r="P4" s="263">
        <v>2016</v>
      </c>
      <c r="Q4" s="183"/>
      <c r="R4" s="183"/>
      <c r="S4" s="183"/>
      <c r="T4" s="183"/>
      <c r="U4" s="245"/>
      <c r="V4" s="43"/>
      <c r="W4" s="43"/>
    </row>
    <row r="5" spans="1:23" ht="15" customHeight="1">
      <c r="A5" s="44" t="s">
        <v>809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4"/>
      <c r="P5" s="264">
        <v>2016</v>
      </c>
      <c r="Q5" s="184">
        <v>2017</v>
      </c>
      <c r="R5" s="184">
        <v>2018</v>
      </c>
      <c r="S5" s="184">
        <v>2019</v>
      </c>
      <c r="T5" s="184">
        <v>2020</v>
      </c>
      <c r="U5" s="246">
        <v>2021</v>
      </c>
      <c r="V5" s="117">
        <v>2022</v>
      </c>
      <c r="W5" s="117">
        <v>2023</v>
      </c>
    </row>
    <row r="6" spans="1:23" ht="15.75" thickBot="1">
      <c r="A6" s="54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5"/>
      <c r="P6" s="265"/>
      <c r="Q6" s="185"/>
      <c r="R6" s="204"/>
      <c r="S6" s="204"/>
      <c r="T6" s="204"/>
      <c r="U6" s="247"/>
      <c r="V6" s="44"/>
      <c r="W6" s="44"/>
    </row>
    <row r="7" spans="1:23" ht="15.75">
      <c r="A7" s="44" t="s">
        <v>796</v>
      </c>
      <c r="B7" s="45"/>
      <c r="C7" s="46">
        <v>648346805</v>
      </c>
      <c r="D7" s="46">
        <v>1006513262</v>
      </c>
      <c r="E7" s="50">
        <v>765562150</v>
      </c>
      <c r="F7" s="50">
        <v>851393281</v>
      </c>
      <c r="G7" s="50">
        <v>1050717671</v>
      </c>
      <c r="H7" s="50">
        <v>1638757715</v>
      </c>
      <c r="I7" s="50">
        <v>1553370420</v>
      </c>
      <c r="J7" s="49">
        <v>994697683</v>
      </c>
      <c r="K7" s="49">
        <v>1430502591</v>
      </c>
      <c r="L7" s="49">
        <v>1700959235</v>
      </c>
      <c r="M7" s="49">
        <v>1284200309</v>
      </c>
      <c r="N7" s="49">
        <v>1069024859</v>
      </c>
      <c r="O7" s="119">
        <v>1086891281</v>
      </c>
      <c r="P7" s="150">
        <v>2477212744</v>
      </c>
      <c r="Q7" s="210">
        <v>2050385854</v>
      </c>
      <c r="R7" s="211">
        <v>1879151216</v>
      </c>
      <c r="S7" s="212">
        <v>1755694136</v>
      </c>
      <c r="T7" s="235">
        <v>1613756421</v>
      </c>
      <c r="U7" s="213">
        <v>2140354575</v>
      </c>
      <c r="V7" s="214">
        <v>2441646546</v>
      </c>
      <c r="W7" s="233">
        <v>928372001</v>
      </c>
    </row>
    <row r="8" spans="1:23" ht="15.75">
      <c r="A8" s="44" t="s">
        <v>797</v>
      </c>
      <c r="B8" s="45"/>
      <c r="C8" s="46">
        <v>429309485</v>
      </c>
      <c r="D8" s="46">
        <v>592108672</v>
      </c>
      <c r="E8" s="49">
        <v>777924305</v>
      </c>
      <c r="F8" s="49">
        <v>754154708</v>
      </c>
      <c r="G8" s="49">
        <v>695775262</v>
      </c>
      <c r="H8" s="49">
        <v>1614167504</v>
      </c>
      <c r="I8" s="49">
        <v>1112658695</v>
      </c>
      <c r="J8" s="49">
        <v>1021742844</v>
      </c>
      <c r="K8" s="49">
        <v>1193778917</v>
      </c>
      <c r="L8" s="49">
        <v>1221718674</v>
      </c>
      <c r="M8" s="49">
        <v>948980098</v>
      </c>
      <c r="N8" s="49">
        <v>1891919295</v>
      </c>
      <c r="O8" s="119">
        <v>935119806</v>
      </c>
      <c r="P8" s="150">
        <v>1646228102</v>
      </c>
      <c r="Q8" s="210">
        <v>1100379871</v>
      </c>
      <c r="R8" s="211">
        <v>1378551615</v>
      </c>
      <c r="S8" s="212">
        <v>1290339768</v>
      </c>
      <c r="T8" s="214">
        <v>815063096</v>
      </c>
      <c r="U8" s="214">
        <v>1810076157</v>
      </c>
      <c r="V8" s="214">
        <v>2500397358</v>
      </c>
      <c r="W8" s="213">
        <v>644961511</v>
      </c>
    </row>
    <row r="9" spans="1:23" ht="15.75">
      <c r="A9" s="44" t="s">
        <v>798</v>
      </c>
      <c r="B9" s="45"/>
      <c r="C9" s="46">
        <v>633353409</v>
      </c>
      <c r="D9" s="46">
        <v>878817921</v>
      </c>
      <c r="E9" s="49">
        <v>959642267</v>
      </c>
      <c r="F9" s="49">
        <v>1000629225</v>
      </c>
      <c r="G9" s="49">
        <v>1063770252</v>
      </c>
      <c r="H9" s="49">
        <v>1353305837</v>
      </c>
      <c r="I9" s="49">
        <v>1009458257</v>
      </c>
      <c r="J9" s="49">
        <v>1310387678</v>
      </c>
      <c r="K9" s="49">
        <v>1817743328</v>
      </c>
      <c r="L9" s="49">
        <v>1770183728</v>
      </c>
      <c r="M9" s="49">
        <v>1755411040</v>
      </c>
      <c r="N9" s="49">
        <v>1669471496</v>
      </c>
      <c r="O9" s="119">
        <v>1177985169</v>
      </c>
      <c r="P9" s="150">
        <v>1777226704</v>
      </c>
      <c r="Q9" s="210">
        <v>1672406226</v>
      </c>
      <c r="R9" s="211">
        <v>1423059120</v>
      </c>
      <c r="S9" s="212">
        <v>1143379287</v>
      </c>
      <c r="T9" s="214">
        <v>1064321944</v>
      </c>
      <c r="U9" s="213">
        <v>2773576208</v>
      </c>
      <c r="V9" s="253">
        <v>2984037264</v>
      </c>
      <c r="W9" s="253">
        <v>1228670903</v>
      </c>
    </row>
    <row r="10" spans="1:23" ht="15.75">
      <c r="A10" s="44" t="s">
        <v>799</v>
      </c>
      <c r="B10" s="45"/>
      <c r="C10" s="46">
        <v>866749669</v>
      </c>
      <c r="D10" s="46">
        <v>1134377634</v>
      </c>
      <c r="E10" s="49">
        <v>1168637467</v>
      </c>
      <c r="F10" s="49">
        <v>1190893094</v>
      </c>
      <c r="G10" s="49">
        <v>1504942085</v>
      </c>
      <c r="H10" s="49">
        <v>2311764752</v>
      </c>
      <c r="I10" s="49">
        <v>1827282622</v>
      </c>
      <c r="J10" s="49">
        <v>2262442567</v>
      </c>
      <c r="K10" s="49">
        <v>2613718837</v>
      </c>
      <c r="L10" s="49">
        <v>2350965209</v>
      </c>
      <c r="M10" s="49">
        <v>3045745408</v>
      </c>
      <c r="N10" s="49">
        <v>3174835789</v>
      </c>
      <c r="O10" s="119">
        <v>2433070867</v>
      </c>
      <c r="P10" s="150">
        <v>2147677047</v>
      </c>
      <c r="Q10" s="210">
        <v>1821318860</v>
      </c>
      <c r="R10" s="211">
        <v>1376332358</v>
      </c>
      <c r="S10" s="212">
        <v>1915008217</v>
      </c>
      <c r="T10" s="214">
        <v>1524445457</v>
      </c>
      <c r="U10" s="213">
        <v>3031403008</v>
      </c>
      <c r="V10" s="249">
        <v>3171793606</v>
      </c>
      <c r="W10" s="258">
        <v>2435229359</v>
      </c>
    </row>
    <row r="11" spans="1:23" ht="15.75">
      <c r="A11" s="44" t="s">
        <v>800</v>
      </c>
      <c r="B11" s="45"/>
      <c r="C11" s="46">
        <v>1093831665</v>
      </c>
      <c r="D11" s="46">
        <v>1366592371</v>
      </c>
      <c r="E11" s="49">
        <v>1433442614</v>
      </c>
      <c r="F11" s="49">
        <v>1518573231</v>
      </c>
      <c r="G11" s="49">
        <v>1880010291</v>
      </c>
      <c r="H11" s="49">
        <v>2401905602</v>
      </c>
      <c r="I11" s="49">
        <v>2184836679</v>
      </c>
      <c r="J11" s="49">
        <v>2289864443</v>
      </c>
      <c r="K11" s="49">
        <v>3203122805</v>
      </c>
      <c r="L11" s="49">
        <v>2642882997</v>
      </c>
      <c r="M11" s="49">
        <v>3276756091</v>
      </c>
      <c r="N11" s="49">
        <v>2976466217</v>
      </c>
      <c r="O11" s="119">
        <v>2358788553</v>
      </c>
      <c r="P11" s="119">
        <v>3006717075</v>
      </c>
      <c r="Q11" s="210">
        <v>2488218286</v>
      </c>
      <c r="R11" s="211">
        <v>1677797871</v>
      </c>
      <c r="S11" s="212">
        <v>2035241593</v>
      </c>
      <c r="T11" s="214">
        <v>1945672172</v>
      </c>
      <c r="U11" s="248">
        <v>3545921486</v>
      </c>
      <c r="V11" s="249">
        <v>4231717716</v>
      </c>
      <c r="W11" s="241">
        <v>4212734119</v>
      </c>
    </row>
    <row r="12" spans="1:23" ht="15.75">
      <c r="A12" s="44" t="s">
        <v>801</v>
      </c>
      <c r="B12" s="46">
        <v>702783954.6099999</v>
      </c>
      <c r="C12" s="46">
        <v>1159673852</v>
      </c>
      <c r="D12" s="46">
        <v>1231107849</v>
      </c>
      <c r="E12" s="49">
        <v>1591786034</v>
      </c>
      <c r="F12" s="49">
        <v>1260097657</v>
      </c>
      <c r="G12" s="49">
        <v>1813941303</v>
      </c>
      <c r="H12" s="49">
        <v>1646194310</v>
      </c>
      <c r="I12" s="49">
        <v>1924867066</v>
      </c>
      <c r="J12" s="49">
        <v>2693534364</v>
      </c>
      <c r="K12" s="49">
        <v>2951579543</v>
      </c>
      <c r="L12" s="49">
        <v>2301707685</v>
      </c>
      <c r="M12" s="49">
        <v>2488772820</v>
      </c>
      <c r="N12" s="49">
        <v>2493592739</v>
      </c>
      <c r="O12" s="119">
        <v>2950062119</v>
      </c>
      <c r="P12" s="150">
        <v>2068017443</v>
      </c>
      <c r="Q12" s="210">
        <v>2245777874</v>
      </c>
      <c r="R12" s="211">
        <v>3833254488</v>
      </c>
      <c r="S12" s="215">
        <v>2218876896</v>
      </c>
      <c r="T12" s="214">
        <v>2343986868</v>
      </c>
      <c r="U12" s="214">
        <v>3358404256</v>
      </c>
      <c r="V12" s="256">
        <v>3815369692</v>
      </c>
      <c r="W12" s="156"/>
    </row>
    <row r="13" spans="1:23" ht="15.75">
      <c r="A13" s="44" t="s">
        <v>802</v>
      </c>
      <c r="B13" s="46">
        <v>807013999.5299999</v>
      </c>
      <c r="C13" s="46">
        <v>955142867</v>
      </c>
      <c r="D13" s="46">
        <v>866823050</v>
      </c>
      <c r="E13" s="49">
        <v>1154567620</v>
      </c>
      <c r="F13" s="49">
        <v>1083802788</v>
      </c>
      <c r="G13" s="49">
        <v>1736655146</v>
      </c>
      <c r="H13" s="49">
        <v>2807298235</v>
      </c>
      <c r="I13" s="49">
        <v>1358546843</v>
      </c>
      <c r="J13" s="49">
        <v>2560174026</v>
      </c>
      <c r="K13" s="49">
        <v>2248896480</v>
      </c>
      <c r="L13" s="49">
        <v>2586346011</v>
      </c>
      <c r="M13" s="49">
        <v>2335837473</v>
      </c>
      <c r="N13" s="49">
        <v>2790784382</v>
      </c>
      <c r="O13" s="119">
        <v>2645989051</v>
      </c>
      <c r="P13" s="150">
        <v>1866810449</v>
      </c>
      <c r="Q13" s="210">
        <v>2229317743</v>
      </c>
      <c r="R13" s="211">
        <v>2701252139</v>
      </c>
      <c r="S13" s="212">
        <v>2253962831</v>
      </c>
      <c r="T13" s="216">
        <v>2296072801</v>
      </c>
      <c r="U13" s="213">
        <v>3519721211</v>
      </c>
      <c r="V13" s="256">
        <v>3164056788</v>
      </c>
      <c r="W13" s="156"/>
    </row>
    <row r="14" spans="1:23" ht="15.75">
      <c r="A14" s="44" t="s">
        <v>803</v>
      </c>
      <c r="B14" s="46">
        <v>637162765.9399999</v>
      </c>
      <c r="C14" s="46">
        <v>819182444</v>
      </c>
      <c r="D14" s="46">
        <v>728072498</v>
      </c>
      <c r="E14" s="49">
        <v>966542976</v>
      </c>
      <c r="F14" s="49">
        <v>1002605337</v>
      </c>
      <c r="G14" s="49">
        <v>1727377366</v>
      </c>
      <c r="H14" s="49">
        <v>2163679666</v>
      </c>
      <c r="I14" s="49">
        <v>1122338655</v>
      </c>
      <c r="J14" s="49">
        <v>1880090395</v>
      </c>
      <c r="K14" s="49">
        <v>2571052523</v>
      </c>
      <c r="L14" s="49">
        <v>2093554716</v>
      </c>
      <c r="M14" s="49">
        <v>2380926696</v>
      </c>
      <c r="N14" s="49">
        <v>1461127483</v>
      </c>
      <c r="O14" s="119">
        <v>1511441080</v>
      </c>
      <c r="P14" s="150">
        <v>2479675233</v>
      </c>
      <c r="Q14" s="210">
        <v>2256282526</v>
      </c>
      <c r="R14" s="211">
        <v>1604869934</v>
      </c>
      <c r="S14" s="212">
        <v>2266086002</v>
      </c>
      <c r="T14" s="213">
        <v>1743000372</v>
      </c>
      <c r="U14" s="214">
        <v>3049781726</v>
      </c>
      <c r="V14" s="256">
        <v>3387888431</v>
      </c>
      <c r="W14" s="156"/>
    </row>
    <row r="15" spans="1:23" ht="15.75">
      <c r="A15" s="44" t="s">
        <v>804</v>
      </c>
      <c r="B15" s="46">
        <v>572474879.74</v>
      </c>
      <c r="C15" s="46">
        <v>755661302</v>
      </c>
      <c r="D15" s="46">
        <v>896460769</v>
      </c>
      <c r="E15" s="49">
        <v>632922075</v>
      </c>
      <c r="F15" s="49">
        <v>929332201</v>
      </c>
      <c r="G15" s="49">
        <v>1634321313</v>
      </c>
      <c r="H15" s="49">
        <v>2007207290</v>
      </c>
      <c r="I15" s="49">
        <v>1102253247</v>
      </c>
      <c r="J15" s="49">
        <v>2031839898</v>
      </c>
      <c r="K15" s="49">
        <v>2238740344</v>
      </c>
      <c r="L15" s="49">
        <v>1727424677</v>
      </c>
      <c r="M15" s="49">
        <v>1804820978</v>
      </c>
      <c r="N15" s="49">
        <v>1077410075</v>
      </c>
      <c r="O15" s="119">
        <v>1164209324</v>
      </c>
      <c r="P15" s="136">
        <v>1787582080</v>
      </c>
      <c r="Q15" s="210">
        <v>1650689519</v>
      </c>
      <c r="R15" s="211">
        <v>1310629612</v>
      </c>
      <c r="S15" s="212">
        <v>2093638249</v>
      </c>
      <c r="T15" s="214">
        <v>1787449659</v>
      </c>
      <c r="U15" s="214">
        <v>2441073417</v>
      </c>
      <c r="V15" s="256">
        <v>8120315975</v>
      </c>
      <c r="W15" s="156"/>
    </row>
    <row r="16" spans="1:23" ht="15.75">
      <c r="A16" s="44" t="s">
        <v>805</v>
      </c>
      <c r="B16" s="46">
        <v>668802248</v>
      </c>
      <c r="C16" s="46">
        <v>828323345</v>
      </c>
      <c r="D16" s="46">
        <v>690104236</v>
      </c>
      <c r="E16" s="49">
        <v>660788621</v>
      </c>
      <c r="F16" s="49">
        <v>912324187</v>
      </c>
      <c r="G16" s="49">
        <v>1552439428</v>
      </c>
      <c r="H16" s="49">
        <v>1484057621</v>
      </c>
      <c r="I16" s="49">
        <v>1122299305</v>
      </c>
      <c r="J16" s="49">
        <v>1931576903</v>
      </c>
      <c r="K16" s="49">
        <v>1962151064</v>
      </c>
      <c r="L16" s="49">
        <v>1694791506</v>
      </c>
      <c r="M16" s="49">
        <v>1547575794</v>
      </c>
      <c r="N16" s="49">
        <v>1781473082</v>
      </c>
      <c r="O16" s="119">
        <v>1141586462</v>
      </c>
      <c r="P16" s="150">
        <v>1706403937</v>
      </c>
      <c r="Q16" s="210">
        <v>1422636553</v>
      </c>
      <c r="R16" s="211">
        <v>1184029259</v>
      </c>
      <c r="S16" s="212">
        <v>1978222227</v>
      </c>
      <c r="T16" s="214">
        <v>1715520147</v>
      </c>
      <c r="U16" s="249">
        <v>2416616587</v>
      </c>
      <c r="V16" s="256">
        <v>1217329690</v>
      </c>
      <c r="W16" s="156"/>
    </row>
    <row r="17" spans="1:23" ht="15.75">
      <c r="A17" s="44" t="s">
        <v>806</v>
      </c>
      <c r="B17" s="46">
        <v>532371379</v>
      </c>
      <c r="C17" s="46">
        <v>538605178</v>
      </c>
      <c r="D17" s="46">
        <v>717254300</v>
      </c>
      <c r="E17" s="46">
        <v>677307596</v>
      </c>
      <c r="F17" s="46">
        <v>780993342</v>
      </c>
      <c r="G17" s="46">
        <v>1412276353</v>
      </c>
      <c r="H17" s="46">
        <v>1132993842</v>
      </c>
      <c r="I17" s="46">
        <v>1084706284</v>
      </c>
      <c r="J17" s="46">
        <v>1647718403</v>
      </c>
      <c r="K17" s="46">
        <v>1328008301</v>
      </c>
      <c r="L17" s="46">
        <v>1441357482</v>
      </c>
      <c r="M17" s="46">
        <v>1109087317</v>
      </c>
      <c r="N17" s="49">
        <v>1874138058</v>
      </c>
      <c r="O17" s="119">
        <v>450888381</v>
      </c>
      <c r="P17" s="150">
        <v>1598765636</v>
      </c>
      <c r="Q17" s="210">
        <v>1307816494</v>
      </c>
      <c r="R17" s="211">
        <v>810022905</v>
      </c>
      <c r="S17" s="212">
        <v>2185621550</v>
      </c>
      <c r="T17" s="214">
        <v>1734293026</v>
      </c>
      <c r="U17" s="241">
        <v>2042708037</v>
      </c>
      <c r="V17" s="256">
        <v>1696978273</v>
      </c>
      <c r="W17" s="156"/>
    </row>
    <row r="18" spans="1:23" ht="15.75">
      <c r="A18" s="44" t="s">
        <v>807</v>
      </c>
      <c r="B18" s="46">
        <v>442199552</v>
      </c>
      <c r="C18" s="46">
        <v>722074077</v>
      </c>
      <c r="D18" s="46">
        <v>947376573</v>
      </c>
      <c r="E18" s="46">
        <v>865157011</v>
      </c>
      <c r="F18" s="46">
        <v>991290560</v>
      </c>
      <c r="G18" s="46">
        <v>1505713297</v>
      </c>
      <c r="H18" s="46">
        <v>1358518517</v>
      </c>
      <c r="I18" s="46">
        <v>796027128</v>
      </c>
      <c r="J18" s="46">
        <v>1609862062</v>
      </c>
      <c r="K18" s="46">
        <v>1473727050</v>
      </c>
      <c r="L18" s="46">
        <v>1537122797</v>
      </c>
      <c r="M18" s="46">
        <v>1230427422</v>
      </c>
      <c r="N18" s="49">
        <v>1791090647</v>
      </c>
      <c r="O18" s="119">
        <v>2096486956</v>
      </c>
      <c r="P18" s="150">
        <v>1400366197</v>
      </c>
      <c r="Q18" s="210">
        <v>1153854277</v>
      </c>
      <c r="R18" s="211">
        <v>1040514400</v>
      </c>
      <c r="S18" s="214">
        <v>2223417496</v>
      </c>
      <c r="T18" s="213">
        <v>1690807530</v>
      </c>
      <c r="U18" s="241">
        <v>2678296709</v>
      </c>
      <c r="V18" s="256">
        <v>3706639602</v>
      </c>
      <c r="W18" s="156"/>
    </row>
    <row r="19" spans="1:23" ht="16.5" thickBot="1">
      <c r="A19" s="53"/>
      <c r="C19" s="46"/>
      <c r="D19" s="46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120"/>
      <c r="P19" s="151"/>
      <c r="Q19" s="217"/>
      <c r="R19" s="209"/>
      <c r="S19" s="218"/>
      <c r="T19" s="219"/>
      <c r="U19" s="219"/>
      <c r="V19" s="151"/>
      <c r="W19" s="156"/>
    </row>
    <row r="20" spans="1:23" ht="16.5" thickBot="1">
      <c r="A20" s="47" t="s">
        <v>808</v>
      </c>
      <c r="B20" s="48">
        <f aca="true" t="shared" si="0" ref="B20:N20">SUM(B7:B19)</f>
        <v>4362808778.82</v>
      </c>
      <c r="C20" s="48">
        <f t="shared" si="0"/>
        <v>9450254098</v>
      </c>
      <c r="D20" s="48">
        <f t="shared" si="0"/>
        <v>11055609135</v>
      </c>
      <c r="E20" s="48">
        <f t="shared" si="0"/>
        <v>11654280736</v>
      </c>
      <c r="F20" s="48">
        <f t="shared" si="0"/>
        <v>12276089611</v>
      </c>
      <c r="G20" s="48">
        <f t="shared" si="0"/>
        <v>17577939767</v>
      </c>
      <c r="H20" s="48">
        <f t="shared" si="0"/>
        <v>21919850891</v>
      </c>
      <c r="I20" s="48">
        <f t="shared" si="0"/>
        <v>16198645201</v>
      </c>
      <c r="J20" s="48">
        <f t="shared" si="0"/>
        <v>22233931266</v>
      </c>
      <c r="K20" s="48">
        <f t="shared" si="0"/>
        <v>25033021783</v>
      </c>
      <c r="L20" s="48">
        <f t="shared" si="0"/>
        <v>23069014717</v>
      </c>
      <c r="M20" s="58">
        <f t="shared" si="0"/>
        <v>23208541446</v>
      </c>
      <c r="N20" s="58">
        <f t="shared" si="0"/>
        <v>24051334122</v>
      </c>
      <c r="O20" s="121">
        <f>SUM(O7:O19)</f>
        <v>19952519049</v>
      </c>
      <c r="P20" s="121">
        <f>SUM(P7:P19)</f>
        <v>23962682647</v>
      </c>
      <c r="Q20" s="220">
        <f>SUM(Q7:Q19)</f>
        <v>21399084083</v>
      </c>
      <c r="R20" s="221">
        <f>SUM(R7:R18)</f>
        <v>20219464917</v>
      </c>
      <c r="S20" s="222">
        <f>SUM(S7:S19)</f>
        <v>23359488252</v>
      </c>
      <c r="T20" s="222">
        <f>SUM(T7:T19)</f>
        <v>20274389493</v>
      </c>
      <c r="U20" s="222">
        <f>SUM(U7:U19)</f>
        <v>32807933377</v>
      </c>
      <c r="V20" s="222">
        <f>SUM(V7:V19)</f>
        <v>40438170941</v>
      </c>
      <c r="W20" s="156"/>
    </row>
    <row r="21" spans="1:21" ht="15.75">
      <c r="A21" s="60"/>
      <c r="B21" s="55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55"/>
      <c r="Q21" s="223"/>
      <c r="R21" s="223"/>
      <c r="S21" s="223"/>
      <c r="T21" s="223"/>
      <c r="U21" s="223"/>
    </row>
    <row r="22" spans="1:21" ht="16.5" thickBot="1">
      <c r="A22" s="60"/>
      <c r="B22" s="55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55"/>
      <c r="Q22" s="223"/>
      <c r="R22" s="223"/>
      <c r="S22" s="223"/>
      <c r="T22" s="223"/>
      <c r="U22" s="223"/>
    </row>
    <row r="23" spans="1:23" ht="15.75">
      <c r="A23" s="266" t="s">
        <v>810</v>
      </c>
      <c r="B23" s="266">
        <v>2002</v>
      </c>
      <c r="C23" s="266">
        <v>2003</v>
      </c>
      <c r="D23" s="266">
        <v>2004</v>
      </c>
      <c r="E23" s="266">
        <v>2005</v>
      </c>
      <c r="F23" s="266">
        <v>2006</v>
      </c>
      <c r="G23" s="266">
        <v>2007</v>
      </c>
      <c r="H23" s="266">
        <v>2008</v>
      </c>
      <c r="I23" s="266">
        <v>2009</v>
      </c>
      <c r="J23" s="266">
        <v>2010</v>
      </c>
      <c r="K23" s="266">
        <v>2011</v>
      </c>
      <c r="L23" s="266">
        <v>2012</v>
      </c>
      <c r="M23" s="266">
        <v>2013</v>
      </c>
      <c r="N23" s="266">
        <v>2014</v>
      </c>
      <c r="O23" s="263">
        <v>2015</v>
      </c>
      <c r="P23" s="43"/>
      <c r="Q23" s="224"/>
      <c r="R23" s="224"/>
      <c r="S23" s="224"/>
      <c r="T23" s="225"/>
      <c r="U23" s="250"/>
      <c r="V23" s="43"/>
      <c r="W23" s="43"/>
    </row>
    <row r="24" spans="1:23" ht="15">
      <c r="A24" s="267" t="s">
        <v>810</v>
      </c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4"/>
      <c r="P24" s="117">
        <v>2016</v>
      </c>
      <c r="Q24" s="152">
        <v>2017</v>
      </c>
      <c r="R24" s="152">
        <v>2018</v>
      </c>
      <c r="S24" s="152">
        <v>2019</v>
      </c>
      <c r="T24" s="236">
        <v>2020</v>
      </c>
      <c r="U24" s="246">
        <v>2021</v>
      </c>
      <c r="V24" s="152">
        <v>2022</v>
      </c>
      <c r="W24" s="152">
        <v>2023</v>
      </c>
    </row>
    <row r="25" spans="1:23" ht="16.5" thickBot="1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5"/>
      <c r="P25" s="54"/>
      <c r="Q25" s="226"/>
      <c r="R25" s="227"/>
      <c r="S25" s="227"/>
      <c r="T25" s="228"/>
      <c r="U25" s="251"/>
      <c r="V25" s="44"/>
      <c r="W25" s="44"/>
    </row>
    <row r="26" spans="1:23" ht="16.5" thickBot="1">
      <c r="A26" s="44" t="s">
        <v>796</v>
      </c>
      <c r="B26" s="50"/>
      <c r="C26" s="50">
        <v>29470309.318181816</v>
      </c>
      <c r="D26" s="50">
        <v>47929202.952380955</v>
      </c>
      <c r="E26" s="50">
        <v>36455340.47619048</v>
      </c>
      <c r="F26" s="50">
        <v>38699694.59090909</v>
      </c>
      <c r="G26" s="50">
        <v>47759894.13636363</v>
      </c>
      <c r="H26" s="50">
        <v>78036081.66666667</v>
      </c>
      <c r="I26" s="50">
        <v>73970020</v>
      </c>
      <c r="J26" s="50">
        <v>49734884.15</v>
      </c>
      <c r="K26" s="50">
        <v>68119171</v>
      </c>
      <c r="L26" s="50">
        <v>89524170.26315789</v>
      </c>
      <c r="M26" s="50">
        <v>61152395.666666664</v>
      </c>
      <c r="N26" s="90">
        <v>48592039.04545455</v>
      </c>
      <c r="O26" s="92">
        <f>O7/21</f>
        <v>51756727.666666664</v>
      </c>
      <c r="P26" s="118">
        <f>+P7/20</f>
        <v>123860637.2</v>
      </c>
      <c r="Q26" s="229">
        <f>+Q7/22</f>
        <v>93199357</v>
      </c>
      <c r="R26" s="230">
        <f>+R7/22</f>
        <v>85415964.36363636</v>
      </c>
      <c r="S26" s="231">
        <f>+S7/20</f>
        <v>87784706.8</v>
      </c>
      <c r="T26" s="231">
        <f>+T7/22</f>
        <v>73352564.5909091</v>
      </c>
      <c r="U26" s="231">
        <f>+U7/20</f>
        <v>107017728.75</v>
      </c>
      <c r="V26" s="233">
        <f>+V7/21</f>
        <v>116268883.14285715</v>
      </c>
      <c r="W26" s="233">
        <f>+W7/22</f>
        <v>42198727.31818182</v>
      </c>
    </row>
    <row r="27" spans="1:23" ht="16.5" thickBot="1">
      <c r="A27" s="44" t="s">
        <v>797</v>
      </c>
      <c r="B27" s="49"/>
      <c r="C27" s="49">
        <v>21465474.25</v>
      </c>
      <c r="D27" s="49">
        <v>29605433.6</v>
      </c>
      <c r="E27" s="49">
        <v>38896215.25</v>
      </c>
      <c r="F27" s="49">
        <v>37707735.4</v>
      </c>
      <c r="G27" s="49">
        <v>34788763.1</v>
      </c>
      <c r="H27" s="49">
        <v>76865119.23809524</v>
      </c>
      <c r="I27" s="49">
        <v>55632934.75</v>
      </c>
      <c r="J27" s="49">
        <v>51087142.2</v>
      </c>
      <c r="K27" s="49">
        <v>59688945.85</v>
      </c>
      <c r="L27" s="49">
        <v>55532667</v>
      </c>
      <c r="M27" s="49">
        <v>55822358.705882356</v>
      </c>
      <c r="N27" s="11">
        <v>94595964.75</v>
      </c>
      <c r="O27" s="92">
        <f>O8/18</f>
        <v>51951100.333333336</v>
      </c>
      <c r="P27" s="119">
        <f>+P8/19</f>
        <v>86643584.31578948</v>
      </c>
      <c r="Q27" s="232">
        <f>+Q8/18</f>
        <v>61132215.05555555</v>
      </c>
      <c r="R27" s="230">
        <f>+R8/22</f>
        <v>62661437.04545455</v>
      </c>
      <c r="S27" s="233">
        <f>+S8/20</f>
        <v>64516988.4</v>
      </c>
      <c r="T27" s="233">
        <f>+T8/18</f>
        <v>45281283.11111111</v>
      </c>
      <c r="U27" s="231">
        <f>+U8/18</f>
        <v>100559786.5</v>
      </c>
      <c r="V27" s="233">
        <f>+V8/19</f>
        <v>131599860.94736843</v>
      </c>
      <c r="W27" s="233">
        <f>+W8/18</f>
        <v>35831195.05555555</v>
      </c>
    </row>
    <row r="28" spans="1:23" ht="16.5" thickBot="1">
      <c r="A28" s="44" t="s">
        <v>798</v>
      </c>
      <c r="B28" s="49"/>
      <c r="C28" s="49">
        <v>31667670.45</v>
      </c>
      <c r="D28" s="49">
        <v>38209474.82608695</v>
      </c>
      <c r="E28" s="49">
        <v>45697250.809523806</v>
      </c>
      <c r="F28" s="49">
        <v>45483146.59090909</v>
      </c>
      <c r="G28" s="49">
        <v>48353193.27272727</v>
      </c>
      <c r="H28" s="49">
        <v>75183657.6111111</v>
      </c>
      <c r="I28" s="49">
        <v>48069440.809523806</v>
      </c>
      <c r="J28" s="49">
        <v>59563076.27272727</v>
      </c>
      <c r="K28" s="49">
        <v>95670701.4736842</v>
      </c>
      <c r="L28" s="49">
        <v>80462896.72727273</v>
      </c>
      <c r="M28" s="49">
        <v>92390054.73684211</v>
      </c>
      <c r="N28" s="11">
        <f>+N9/19</f>
        <v>87866920.84210527</v>
      </c>
      <c r="O28" s="92">
        <f>O9/20</f>
        <v>58899258.45</v>
      </c>
      <c r="P28" s="119">
        <f>+P9/21</f>
        <v>84629843.04761904</v>
      </c>
      <c r="Q28" s="232">
        <f>+Q9/22</f>
        <v>76018464.81818181</v>
      </c>
      <c r="R28" s="230">
        <f>+R9/20</f>
        <v>71152956</v>
      </c>
      <c r="S28" s="233">
        <f>+S9/21</f>
        <v>54446632.71428572</v>
      </c>
      <c r="T28" s="233">
        <f>+T9/22</f>
        <v>48378270.18181818</v>
      </c>
      <c r="U28" s="231">
        <f>+U9/23</f>
        <v>120590269.91304348</v>
      </c>
      <c r="V28" s="233">
        <f>+V9/22</f>
        <v>135638057.45454547</v>
      </c>
      <c r="W28" s="233">
        <f>+W9/22</f>
        <v>55848677.40909091</v>
      </c>
    </row>
    <row r="29" spans="1:23" ht="16.5" thickBot="1">
      <c r="A29" s="44" t="s">
        <v>799</v>
      </c>
      <c r="B29" s="49"/>
      <c r="C29" s="49">
        <v>43337483.45</v>
      </c>
      <c r="D29" s="49">
        <v>59704086</v>
      </c>
      <c r="E29" s="49">
        <v>55649403.190476194</v>
      </c>
      <c r="F29" s="49">
        <v>66160727.44444445</v>
      </c>
      <c r="G29" s="49">
        <v>83607893.6111111</v>
      </c>
      <c r="H29" s="49">
        <v>110084035.8095238</v>
      </c>
      <c r="I29" s="49">
        <v>96172769.57894737</v>
      </c>
      <c r="J29" s="49">
        <v>113122128.35</v>
      </c>
      <c r="K29" s="49">
        <v>118805401.68181819</v>
      </c>
      <c r="L29" s="49">
        <v>138292071.11764705</v>
      </c>
      <c r="M29" s="49">
        <v>152287270.4</v>
      </c>
      <c r="N29" s="11">
        <f>+N10/22</f>
        <v>144310717.6818182</v>
      </c>
      <c r="O29" s="92">
        <f>O10/20</f>
        <v>121653543.35</v>
      </c>
      <c r="P29" s="119">
        <f>+P10/21</f>
        <v>102270335.57142857</v>
      </c>
      <c r="Q29" s="232">
        <f>+Q10/18</f>
        <v>101184381.1111111</v>
      </c>
      <c r="R29" s="230">
        <f>+R10/21</f>
        <v>65539636.0952381</v>
      </c>
      <c r="S29" s="233">
        <f>+S10/22</f>
        <v>87045828.04545455</v>
      </c>
      <c r="T29" s="233">
        <f>+T10/21</f>
        <v>72592640.8095238</v>
      </c>
      <c r="U29" s="231">
        <f>+U10/21</f>
        <v>144352524.19047618</v>
      </c>
      <c r="V29" s="233">
        <f>+V10/19</f>
        <v>166936505.57894737</v>
      </c>
      <c r="W29" s="233">
        <f>+W10/18</f>
        <v>135290519.94444445</v>
      </c>
    </row>
    <row r="30" spans="1:23" ht="16.5" thickBot="1">
      <c r="A30" s="44" t="s">
        <v>800</v>
      </c>
      <c r="B30" s="49"/>
      <c r="C30" s="49">
        <v>52087222.14285714</v>
      </c>
      <c r="D30" s="49">
        <v>68329618.55</v>
      </c>
      <c r="E30" s="49">
        <v>68259172.09523809</v>
      </c>
      <c r="F30" s="49">
        <v>72313011</v>
      </c>
      <c r="G30" s="49">
        <v>89524299.57142857</v>
      </c>
      <c r="H30" s="49">
        <v>114376457.23809524</v>
      </c>
      <c r="I30" s="49">
        <v>114991404.15789473</v>
      </c>
      <c r="J30" s="49">
        <v>120519181.21052632</v>
      </c>
      <c r="K30" s="49">
        <v>152529657.3809524</v>
      </c>
      <c r="L30" s="49">
        <v>125851571.28571428</v>
      </c>
      <c r="M30" s="49">
        <v>148943458.6818182</v>
      </c>
      <c r="N30" s="11">
        <f aca="true" t="shared" si="1" ref="N30:N35">+N11/23</f>
        <v>129411574.6521739</v>
      </c>
      <c r="O30" s="92">
        <f>O11/19</f>
        <v>124146765.94736843</v>
      </c>
      <c r="P30" s="119">
        <f>+P11/21</f>
        <v>143177003.57142857</v>
      </c>
      <c r="Q30" s="232">
        <f>+Q11/21</f>
        <v>118486585.04761904</v>
      </c>
      <c r="R30" s="230">
        <f>+R11/22</f>
        <v>76263539.5909091</v>
      </c>
      <c r="S30" s="233">
        <f>+S11/22</f>
        <v>92510981.5</v>
      </c>
      <c r="T30" s="233">
        <f>+T11/17</f>
        <v>114451304.23529412</v>
      </c>
      <c r="U30" s="231">
        <f>+U11/19</f>
        <v>186627446.63157895</v>
      </c>
      <c r="V30" s="233">
        <f>+V11/21</f>
        <v>201510367.42857143</v>
      </c>
      <c r="W30" s="233">
        <f>+W11/20</f>
        <v>210636705.95</v>
      </c>
    </row>
    <row r="31" spans="1:23" ht="16.5" thickBot="1">
      <c r="A31" s="44" t="s">
        <v>801</v>
      </c>
      <c r="B31" s="49">
        <v>36988629.20578947</v>
      </c>
      <c r="C31" s="49">
        <v>57983692.6</v>
      </c>
      <c r="D31" s="49">
        <v>58624183.28571428</v>
      </c>
      <c r="E31" s="49">
        <v>75799334.95238096</v>
      </c>
      <c r="F31" s="49">
        <v>60004650.333333336</v>
      </c>
      <c r="G31" s="49">
        <v>90697065.15</v>
      </c>
      <c r="H31" s="49">
        <v>82309715.5</v>
      </c>
      <c r="I31" s="49">
        <v>101308792.94736843</v>
      </c>
      <c r="J31" s="49">
        <v>128263541.14285715</v>
      </c>
      <c r="K31" s="49">
        <v>140551406.80952382</v>
      </c>
      <c r="L31" s="49">
        <v>109605127.85714285</v>
      </c>
      <c r="M31" s="49">
        <v>124438641</v>
      </c>
      <c r="N31" s="11">
        <f t="shared" si="1"/>
        <v>108417075.60869566</v>
      </c>
      <c r="O31" s="92">
        <f>O12/22</f>
        <v>134093732.68181819</v>
      </c>
      <c r="P31" s="119">
        <f>+P12/22</f>
        <v>94000792.86363636</v>
      </c>
      <c r="Q31" s="232">
        <f>+Q12/21</f>
        <v>106941803.52380952</v>
      </c>
      <c r="R31" s="230">
        <f>+R12/20</f>
        <v>191662724.4</v>
      </c>
      <c r="S31" s="233">
        <f>+S12/20</f>
        <v>110943844.8</v>
      </c>
      <c r="T31" s="233">
        <f>+T12/19</f>
        <v>123367729.89473684</v>
      </c>
      <c r="U31" s="231">
        <f>+U12/21</f>
        <v>159924012.19047618</v>
      </c>
      <c r="V31" s="233">
        <f>+V12/20</f>
        <v>190768484.6</v>
      </c>
      <c r="W31" s="156"/>
    </row>
    <row r="32" spans="1:23" ht="16.5" thickBot="1">
      <c r="A32" s="44" t="s">
        <v>802</v>
      </c>
      <c r="B32" s="49">
        <v>36682454.501363635</v>
      </c>
      <c r="C32" s="49">
        <v>43415584.86363637</v>
      </c>
      <c r="D32" s="49">
        <v>41277288.0952381</v>
      </c>
      <c r="E32" s="49">
        <v>54979410.47619048</v>
      </c>
      <c r="F32" s="49">
        <v>51609656.571428575</v>
      </c>
      <c r="G32" s="49">
        <v>82697864.09523809</v>
      </c>
      <c r="H32" s="49">
        <v>127604465.22727273</v>
      </c>
      <c r="I32" s="49">
        <v>71502465.42105263</v>
      </c>
      <c r="J32" s="49">
        <v>121913048.85714285</v>
      </c>
      <c r="K32" s="49">
        <v>107090308.57142857</v>
      </c>
      <c r="L32" s="49">
        <v>123159333.85714285</v>
      </c>
      <c r="M32" s="49">
        <f>+M13/22</f>
        <v>106174430.5909091</v>
      </c>
      <c r="N32" s="11">
        <f t="shared" si="1"/>
        <v>121338451.39130434</v>
      </c>
      <c r="O32" s="92">
        <f>O13/23</f>
        <v>115043002.2173913</v>
      </c>
      <c r="P32" s="119">
        <f>+P13/20</f>
        <v>93340522.45</v>
      </c>
      <c r="Q32" s="232">
        <f>+Q13/21</f>
        <v>106157987.76190476</v>
      </c>
      <c r="R32" s="230">
        <f>+R13/22</f>
        <v>122784188.13636364</v>
      </c>
      <c r="S32" s="233">
        <f>+S13/23</f>
        <v>97998383.95652173</v>
      </c>
      <c r="T32" s="233">
        <f>+T13/22</f>
        <v>104366945.5</v>
      </c>
      <c r="U32" s="231">
        <f>+U13/19</f>
        <v>185248484.78947368</v>
      </c>
      <c r="V32" s="233">
        <f>+V13/21</f>
        <v>150669370.85714287</v>
      </c>
      <c r="W32" s="156"/>
    </row>
    <row r="33" spans="1:23" ht="16.5" thickBot="1">
      <c r="A33" s="44" t="s">
        <v>803</v>
      </c>
      <c r="B33" s="49">
        <v>30341084.09238095</v>
      </c>
      <c r="C33" s="49">
        <v>40959122.2</v>
      </c>
      <c r="D33" s="49">
        <v>34670118.952380955</v>
      </c>
      <c r="E33" s="49">
        <v>43933771.63636363</v>
      </c>
      <c r="F33" s="49">
        <v>45572969.86363637</v>
      </c>
      <c r="G33" s="49">
        <v>78517153</v>
      </c>
      <c r="H33" s="49">
        <v>108183983.3</v>
      </c>
      <c r="I33" s="49">
        <v>59070455.526315786</v>
      </c>
      <c r="J33" s="49">
        <v>89528114.04761904</v>
      </c>
      <c r="K33" s="49">
        <v>111784892.30434783</v>
      </c>
      <c r="L33" s="49">
        <v>95161578</v>
      </c>
      <c r="M33" s="49">
        <f>+M14/21</f>
        <v>113377461.71428572</v>
      </c>
      <c r="N33" s="11">
        <f>+N14/20</f>
        <v>73056374.15</v>
      </c>
      <c r="O33" s="92">
        <f>O14/20</f>
        <v>75572054</v>
      </c>
      <c r="P33" s="119">
        <f>+P14/22</f>
        <v>112712510.5909091</v>
      </c>
      <c r="Q33" s="232">
        <f>+Q14/23</f>
        <v>98099240.26086956</v>
      </c>
      <c r="R33" s="230">
        <f>+R14/22</f>
        <v>72948633.36363636</v>
      </c>
      <c r="S33" s="233">
        <f>+S14/22</f>
        <v>103003909.18181819</v>
      </c>
      <c r="T33" s="233">
        <f>+T14/20</f>
        <v>87150018.6</v>
      </c>
      <c r="U33" s="231">
        <f>+U14/21</f>
        <v>145227701.23809522</v>
      </c>
      <c r="V33" s="233">
        <f>+V14/20</f>
        <v>169394421.55</v>
      </c>
      <c r="W33" s="156"/>
    </row>
    <row r="34" spans="1:23" ht="16.5" thickBot="1">
      <c r="A34" s="44" t="s">
        <v>804</v>
      </c>
      <c r="B34" s="49">
        <v>27260708.55904762</v>
      </c>
      <c r="C34" s="49">
        <v>34348241</v>
      </c>
      <c r="D34" s="49">
        <v>40748216.77272727</v>
      </c>
      <c r="E34" s="49">
        <v>28769185</v>
      </c>
      <c r="F34" s="49">
        <v>44253914.333333336</v>
      </c>
      <c r="G34" s="49">
        <v>81716065.65</v>
      </c>
      <c r="H34" s="49">
        <v>91236695</v>
      </c>
      <c r="I34" s="49">
        <v>58013328.78947368</v>
      </c>
      <c r="J34" s="49">
        <v>92356359</v>
      </c>
      <c r="K34" s="49">
        <v>97336536.69565217</v>
      </c>
      <c r="L34" s="49">
        <v>90917088.26315789</v>
      </c>
      <c r="M34" s="49">
        <f>+M15/21</f>
        <v>85943856.09523809</v>
      </c>
      <c r="N34" s="11">
        <f>+N15/22</f>
        <v>48973185.22727273</v>
      </c>
      <c r="O34" s="92">
        <f>O15/22</f>
        <v>52918605.63636363</v>
      </c>
      <c r="P34" s="119">
        <f>+P15/22</f>
        <v>81253730.9090909</v>
      </c>
      <c r="Q34" s="232">
        <f>+Q15/21</f>
        <v>78604262.8095238</v>
      </c>
      <c r="R34" s="230">
        <f>+R15/20</f>
        <v>65531480.6</v>
      </c>
      <c r="S34" s="233">
        <f>+S15/21</f>
        <v>99697059.47619048</v>
      </c>
      <c r="T34" s="233">
        <f>+T15/22</f>
        <v>81247711.77272727</v>
      </c>
      <c r="U34" s="231">
        <f>+U15/22</f>
        <v>110957882.5909091</v>
      </c>
      <c r="V34" s="233">
        <f>+V16/18</f>
        <v>67629427.22222222</v>
      </c>
      <c r="W34" s="156"/>
    </row>
    <row r="35" spans="1:23" ht="16.5" thickBot="1">
      <c r="A35" s="44" t="s">
        <v>805</v>
      </c>
      <c r="B35" s="49">
        <v>30400102.181818184</v>
      </c>
      <c r="C35" s="49">
        <v>37651061.13636363</v>
      </c>
      <c r="D35" s="49">
        <v>34505211.8</v>
      </c>
      <c r="E35" s="49">
        <v>33039431</v>
      </c>
      <c r="F35" s="49">
        <v>43444008.9047619</v>
      </c>
      <c r="G35" s="49">
        <v>70565428.54545455</v>
      </c>
      <c r="H35" s="49">
        <v>67457164.5909091</v>
      </c>
      <c r="I35" s="49">
        <v>53442824.047619045</v>
      </c>
      <c r="J35" s="49">
        <v>101661942.26315789</v>
      </c>
      <c r="K35" s="49">
        <v>93435764.95238096</v>
      </c>
      <c r="L35" s="49">
        <v>77035977.54545455</v>
      </c>
      <c r="M35" s="49">
        <f>+M16/22</f>
        <v>70344354.27272727</v>
      </c>
      <c r="N35" s="11">
        <f t="shared" si="1"/>
        <v>77455351.39130434</v>
      </c>
      <c r="O35" s="92">
        <f>O16/21</f>
        <v>54361260.0952381</v>
      </c>
      <c r="P35" s="119">
        <f>+P16/20</f>
        <v>85320196.85</v>
      </c>
      <c r="Q35" s="232">
        <f>+Q16/21</f>
        <v>67744597.76190476</v>
      </c>
      <c r="R35" s="230">
        <f>+R16/22</f>
        <v>53819511.77272727</v>
      </c>
      <c r="S35" s="233">
        <f>+S16/22</f>
        <v>89919192.13636364</v>
      </c>
      <c r="T35" s="233">
        <f>+T16/22</f>
        <v>77978188.5</v>
      </c>
      <c r="U35" s="231">
        <f>+U16/21</f>
        <v>115076980.33333333</v>
      </c>
      <c r="V35" s="233">
        <f>+V16/21</f>
        <v>57968080.47619048</v>
      </c>
      <c r="W35" s="156"/>
    </row>
    <row r="36" spans="1:23" ht="15.75">
      <c r="A36" s="44" t="s">
        <v>806</v>
      </c>
      <c r="B36" s="46">
        <v>26618568.95</v>
      </c>
      <c r="C36" s="46">
        <v>28347640.94736842</v>
      </c>
      <c r="D36" s="46">
        <v>32602468.181818184</v>
      </c>
      <c r="E36" s="46">
        <v>31390216</v>
      </c>
      <c r="F36" s="46">
        <v>37190159.14285714</v>
      </c>
      <c r="G36" s="46">
        <v>67251254.90476191</v>
      </c>
      <c r="H36" s="46">
        <v>56649692.1</v>
      </c>
      <c r="I36" s="46">
        <v>51652680.190476194</v>
      </c>
      <c r="J36" s="46">
        <v>71639930.56521739</v>
      </c>
      <c r="K36" s="46">
        <v>66400415.05</v>
      </c>
      <c r="L36" s="46">
        <v>72067874.1</v>
      </c>
      <c r="M36" s="49">
        <f>+M17/21</f>
        <v>52813681.76190476</v>
      </c>
      <c r="N36" s="11">
        <f>+N17/19</f>
        <v>98638845.15789473</v>
      </c>
      <c r="O36" s="92">
        <f>O17/20</f>
        <v>22544419.05</v>
      </c>
      <c r="P36" s="119">
        <f>+P17/21</f>
        <v>76131696.95238096</v>
      </c>
      <c r="Q36" s="232">
        <f>+Q17/22</f>
        <v>59446204.27272727</v>
      </c>
      <c r="R36" s="230">
        <f>+R17/18</f>
        <v>45001272.5</v>
      </c>
      <c r="S36" s="233">
        <f>+S17/19</f>
        <v>115032713.15789473</v>
      </c>
      <c r="T36" s="233">
        <f>+T18/18</f>
        <v>93933751.66666667</v>
      </c>
      <c r="U36" s="231">
        <f>+U17/21</f>
        <v>97271811.28571428</v>
      </c>
      <c r="V36" s="233">
        <f>+V17/21</f>
        <v>80808489.1904762</v>
      </c>
      <c r="W36" s="156"/>
    </row>
    <row r="37" spans="1:23" ht="16.5" thickBot="1">
      <c r="A37" s="44" t="s">
        <v>807</v>
      </c>
      <c r="B37" s="46">
        <v>28335749.05263158</v>
      </c>
      <c r="C37" s="46">
        <v>38003898.78947368</v>
      </c>
      <c r="D37" s="46">
        <v>47368828.65</v>
      </c>
      <c r="E37" s="46">
        <v>41197953</v>
      </c>
      <c r="F37" s="46">
        <v>52173187.368421055</v>
      </c>
      <c r="G37" s="46">
        <v>83650738.72222222</v>
      </c>
      <c r="H37" s="46">
        <v>75473250.94444445</v>
      </c>
      <c r="I37" s="46">
        <v>39801356.4</v>
      </c>
      <c r="J37" s="46">
        <v>76660098.1904762</v>
      </c>
      <c r="K37" s="46">
        <v>81873725</v>
      </c>
      <c r="L37" s="46">
        <v>80901199.84210527</v>
      </c>
      <c r="M37" s="49">
        <f>+M18/22</f>
        <v>55928519.18181818</v>
      </c>
      <c r="N37" s="91">
        <f>+N18/18</f>
        <v>99505035.94444445</v>
      </c>
      <c r="O37" s="93">
        <f>O18/18</f>
        <v>116471497.55555555</v>
      </c>
      <c r="P37" s="120">
        <f>+P18/20</f>
        <v>70018309.85</v>
      </c>
      <c r="Q37" s="234">
        <f>+Q18/19</f>
        <v>60729172.473684214</v>
      </c>
      <c r="R37" s="233">
        <f>+R18/21</f>
        <v>49548304.76190476</v>
      </c>
      <c r="S37" s="233">
        <f>+S18/21</f>
        <v>105877023.61904761</v>
      </c>
      <c r="T37" s="233">
        <f>+T18/21</f>
        <v>80514644.28571428</v>
      </c>
      <c r="U37" s="231">
        <f>+U18/20</f>
        <v>133914835.45</v>
      </c>
      <c r="V37" s="233">
        <f>+V18/20</f>
        <v>185331980.1</v>
      </c>
      <c r="W37" s="156"/>
    </row>
    <row r="38" spans="1:13" ht="1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</row>
    <row r="39" spans="1:13" ht="15.75">
      <c r="A39" s="83"/>
      <c r="B39" s="55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9" ht="15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55"/>
      <c r="P40" s="55"/>
      <c r="Q40" s="55"/>
      <c r="R40" s="55"/>
      <c r="S40" s="55"/>
    </row>
    <row r="41" spans="1:19" ht="15">
      <c r="A41" s="262"/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55"/>
      <c r="S41" s="55"/>
    </row>
    <row r="42" spans="1:19" ht="15">
      <c r="A42" s="262"/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199"/>
      <c r="S42" s="55"/>
    </row>
    <row r="43" spans="1:19" ht="15">
      <c r="A43" s="262"/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55"/>
      <c r="S43" s="55"/>
    </row>
    <row r="44" spans="1:19" ht="15">
      <c r="A44" s="55"/>
      <c r="B44" s="5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4"/>
      <c r="O44" s="24"/>
      <c r="P44" s="24"/>
      <c r="Q44" s="24"/>
      <c r="R44" s="55"/>
      <c r="S44" s="55"/>
    </row>
    <row r="45" spans="1:19" ht="15">
      <c r="A45" s="55"/>
      <c r="B45" s="55"/>
      <c r="C45" s="25"/>
      <c r="D45" s="25"/>
      <c r="E45" s="25"/>
      <c r="F45" s="25"/>
      <c r="G45" s="25"/>
      <c r="H45" s="25"/>
      <c r="I45" s="25"/>
      <c r="J45" s="25"/>
      <c r="K45" s="24"/>
      <c r="L45" s="24"/>
      <c r="M45" s="24"/>
      <c r="N45" s="24"/>
      <c r="O45" s="24"/>
      <c r="P45" s="24"/>
      <c r="Q45" s="24"/>
      <c r="R45" s="55"/>
      <c r="S45" s="55"/>
    </row>
    <row r="46" spans="1:19" ht="15">
      <c r="A46" s="55"/>
      <c r="B46" s="55"/>
      <c r="C46" s="25"/>
      <c r="D46" s="25"/>
      <c r="E46" s="25"/>
      <c r="F46" s="25"/>
      <c r="G46" s="25"/>
      <c r="H46" s="25"/>
      <c r="I46" s="25"/>
      <c r="J46" s="25"/>
      <c r="K46" s="24"/>
      <c r="L46" s="24"/>
      <c r="M46" s="24"/>
      <c r="N46" s="24"/>
      <c r="O46" s="24"/>
      <c r="P46" s="24"/>
      <c r="Q46" s="24"/>
      <c r="R46" s="55"/>
      <c r="S46" s="55"/>
    </row>
    <row r="47" spans="1:19" ht="15">
      <c r="A47" s="55"/>
      <c r="B47" s="55"/>
      <c r="C47" s="25"/>
      <c r="D47" s="25"/>
      <c r="E47" s="25"/>
      <c r="F47" s="25"/>
      <c r="G47" s="25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55"/>
      <c r="S47" s="55"/>
    </row>
    <row r="48" spans="1:19" ht="15">
      <c r="A48" s="55"/>
      <c r="B48" s="55"/>
      <c r="C48" s="25"/>
      <c r="D48" s="25"/>
      <c r="E48" s="25"/>
      <c r="F48" s="25"/>
      <c r="G48" s="25"/>
      <c r="H48" s="25"/>
      <c r="I48" s="25"/>
      <c r="J48" s="25"/>
      <c r="K48" s="24"/>
      <c r="L48" s="24"/>
      <c r="M48" s="24"/>
      <c r="N48" s="24"/>
      <c r="O48" s="24"/>
      <c r="P48" s="24"/>
      <c r="Q48" s="24"/>
      <c r="R48" s="55"/>
      <c r="S48" s="55"/>
    </row>
    <row r="49" spans="1:19" ht="15">
      <c r="A49" s="55"/>
      <c r="B49" s="25"/>
      <c r="C49" s="25"/>
      <c r="D49" s="25"/>
      <c r="E49" s="25"/>
      <c r="F49" s="25"/>
      <c r="G49" s="25"/>
      <c r="H49" s="25"/>
      <c r="I49" s="25"/>
      <c r="J49" s="25"/>
      <c r="K49" s="24"/>
      <c r="L49" s="24"/>
      <c r="M49" s="24"/>
      <c r="N49" s="24"/>
      <c r="O49" s="24"/>
      <c r="P49" s="24"/>
      <c r="Q49" s="24"/>
      <c r="R49" s="55"/>
      <c r="S49" s="55"/>
    </row>
    <row r="50" spans="1:19" ht="15">
      <c r="A50" s="55"/>
      <c r="B50" s="25"/>
      <c r="C50" s="25"/>
      <c r="D50" s="25"/>
      <c r="E50" s="25"/>
      <c r="F50" s="25"/>
      <c r="G50" s="25"/>
      <c r="H50" s="25"/>
      <c r="I50" s="25"/>
      <c r="J50" s="25"/>
      <c r="K50" s="24"/>
      <c r="L50" s="24"/>
      <c r="M50" s="24"/>
      <c r="N50" s="24"/>
      <c r="O50" s="24"/>
      <c r="P50" s="24"/>
      <c r="Q50" s="55"/>
      <c r="R50" s="55"/>
      <c r="S50" s="55"/>
    </row>
    <row r="51" spans="1:19" ht="15">
      <c r="A51" s="55"/>
      <c r="B51" s="25"/>
      <c r="C51" s="25"/>
      <c r="D51" s="25"/>
      <c r="E51" s="25"/>
      <c r="F51" s="25"/>
      <c r="G51" s="25"/>
      <c r="H51" s="25"/>
      <c r="I51" s="25"/>
      <c r="J51" s="25"/>
      <c r="K51" s="24"/>
      <c r="L51" s="24"/>
      <c r="M51" s="24"/>
      <c r="N51" s="24"/>
      <c r="O51" s="24"/>
      <c r="P51" s="24"/>
      <c r="Q51" s="55"/>
      <c r="R51" s="55"/>
      <c r="S51" s="55"/>
    </row>
    <row r="52" spans="1:19" ht="15">
      <c r="A52" s="55"/>
      <c r="B52" s="25"/>
      <c r="C52" s="25"/>
      <c r="D52" s="25"/>
      <c r="E52" s="25"/>
      <c r="F52" s="25"/>
      <c r="G52" s="25"/>
      <c r="H52" s="25"/>
      <c r="I52" s="25"/>
      <c r="J52" s="25"/>
      <c r="K52" s="24"/>
      <c r="L52" s="24"/>
      <c r="M52" s="24"/>
      <c r="N52" s="24"/>
      <c r="O52" s="24"/>
      <c r="P52" s="24"/>
      <c r="Q52" s="55"/>
      <c r="R52" s="55"/>
      <c r="S52" s="55"/>
    </row>
    <row r="53" spans="1:19" ht="15">
      <c r="A53" s="55"/>
      <c r="B53" s="25"/>
      <c r="C53" s="25"/>
      <c r="D53" s="25"/>
      <c r="E53" s="25"/>
      <c r="F53" s="25"/>
      <c r="G53" s="25"/>
      <c r="H53" s="25"/>
      <c r="I53" s="25"/>
      <c r="J53" s="25"/>
      <c r="K53" s="24"/>
      <c r="L53" s="24"/>
      <c r="M53" s="24"/>
      <c r="N53" s="24"/>
      <c r="O53" s="24"/>
      <c r="P53" s="24"/>
      <c r="Q53" s="55"/>
      <c r="R53" s="55"/>
      <c r="S53" s="55"/>
    </row>
    <row r="54" spans="1:19" ht="15">
      <c r="A54" s="55"/>
      <c r="B54" s="25"/>
      <c r="C54" s="25"/>
      <c r="D54" s="25"/>
      <c r="E54" s="25"/>
      <c r="F54" s="25"/>
      <c r="G54" s="25"/>
      <c r="H54" s="25"/>
      <c r="I54" s="25"/>
      <c r="J54" s="25"/>
      <c r="K54" s="24"/>
      <c r="L54" s="24"/>
      <c r="M54" s="24"/>
      <c r="N54" s="24"/>
      <c r="O54" s="24"/>
      <c r="P54" s="24"/>
      <c r="Q54" s="55"/>
      <c r="R54" s="55"/>
      <c r="S54" s="55"/>
    </row>
    <row r="55" spans="1:19" ht="15">
      <c r="A55" s="55"/>
      <c r="B55" s="25"/>
      <c r="C55" s="25"/>
      <c r="D55" s="25"/>
      <c r="E55" s="25"/>
      <c r="F55" s="25"/>
      <c r="G55" s="25"/>
      <c r="H55" s="25"/>
      <c r="I55" s="25"/>
      <c r="J55" s="25"/>
      <c r="K55" s="24"/>
      <c r="L55" s="24"/>
      <c r="M55" s="24"/>
      <c r="N55" s="24"/>
      <c r="O55" s="24"/>
      <c r="P55" s="24"/>
      <c r="Q55" s="55"/>
      <c r="R55" s="55"/>
      <c r="S55" s="55"/>
    </row>
    <row r="56" spans="1:19" ht="15">
      <c r="A56" s="83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55"/>
      <c r="O56" s="55"/>
      <c r="P56" s="55"/>
      <c r="Q56" s="55"/>
      <c r="R56" s="55"/>
      <c r="S56" s="55"/>
    </row>
    <row r="58" ht="15.75">
      <c r="A58" s="51"/>
    </row>
    <row r="59" ht="15.75">
      <c r="A59" s="51"/>
    </row>
    <row r="60" ht="15">
      <c r="A60" s="52"/>
    </row>
    <row r="61" ht="15">
      <c r="A61" s="52"/>
    </row>
  </sheetData>
  <sheetProtection/>
  <mergeCells count="47">
    <mergeCell ref="M4:M6"/>
    <mergeCell ref="H4:H6"/>
    <mergeCell ref="K23:K25"/>
    <mergeCell ref="J4:J6"/>
    <mergeCell ref="I23:I25"/>
    <mergeCell ref="H23:H25"/>
    <mergeCell ref="I4:I6"/>
    <mergeCell ref="B4:B6"/>
    <mergeCell ref="C4:C6"/>
    <mergeCell ref="D4:D6"/>
    <mergeCell ref="E4:E6"/>
    <mergeCell ref="F4:F6"/>
    <mergeCell ref="G4:G6"/>
    <mergeCell ref="I41:I43"/>
    <mergeCell ref="F41:F43"/>
    <mergeCell ref="B23:B25"/>
    <mergeCell ref="C23:C25"/>
    <mergeCell ref="D23:D25"/>
    <mergeCell ref="E23:E25"/>
    <mergeCell ref="F23:F25"/>
    <mergeCell ref="G23:G25"/>
    <mergeCell ref="A41:A43"/>
    <mergeCell ref="A23:A25"/>
    <mergeCell ref="L23:L25"/>
    <mergeCell ref="M23:M25"/>
    <mergeCell ref="B41:B43"/>
    <mergeCell ref="C41:C43"/>
    <mergeCell ref="D41:D43"/>
    <mergeCell ref="E41:E43"/>
    <mergeCell ref="G41:G43"/>
    <mergeCell ref="H41:H43"/>
    <mergeCell ref="N41:N43"/>
    <mergeCell ref="N23:N25"/>
    <mergeCell ref="N4:N6"/>
    <mergeCell ref="J41:J43"/>
    <mergeCell ref="K41:K43"/>
    <mergeCell ref="L41:L43"/>
    <mergeCell ref="M41:M43"/>
    <mergeCell ref="J23:J25"/>
    <mergeCell ref="K4:K6"/>
    <mergeCell ref="L4:L6"/>
    <mergeCell ref="Q41:Q43"/>
    <mergeCell ref="P4:P6"/>
    <mergeCell ref="P41:P43"/>
    <mergeCell ref="O4:O6"/>
    <mergeCell ref="O23:O25"/>
    <mergeCell ref="O41:O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Roxana</cp:lastModifiedBy>
  <dcterms:created xsi:type="dcterms:W3CDTF">2013-06-05T18:40:28Z</dcterms:created>
  <dcterms:modified xsi:type="dcterms:W3CDTF">2023-06-02T13:49:23Z</dcterms:modified>
  <cp:category/>
  <cp:version/>
  <cp:contentType/>
  <cp:contentStatus/>
</cp:coreProperties>
</file>