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<sst xmlns="http://schemas.openxmlformats.org/spreadsheetml/2006/main" count="1678" uniqueCount="1465">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</sst>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6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8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2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8" fillId="0" borderId="40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9" fillId="0" borderId="42" xfId="0" applyNumberFormat="1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43" xfId="0" applyNumberFormat="1" applyFont="1" applyBorder="1" applyAlignment="1">
      <alignment/>
    </xf>
    <xf numFmtId="3" fontId="59" fillId="0" borderId="44" xfId="0" applyNumberFormat="1" applyFont="1" applyBorder="1" applyAlignment="1">
      <alignment/>
    </xf>
    <xf numFmtId="3" fontId="59" fillId="0" borderId="26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3" fontId="59" fillId="0" borderId="45" xfId="0" applyNumberFormat="1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27" xfId="0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1" fillId="0" borderId="27" xfId="0" applyFont="1" applyBorder="1" applyAlignment="1">
      <alignment/>
    </xf>
    <xf numFmtId="0" fontId="59" fillId="0" borderId="29" xfId="0" applyFont="1" applyBorder="1" applyAlignment="1">
      <alignment/>
    </xf>
    <xf numFmtId="3" fontId="59" fillId="0" borderId="46" xfId="0" applyNumberFormat="1" applyFont="1" applyBorder="1" applyAlignment="1">
      <alignment/>
    </xf>
    <xf numFmtId="3" fontId="59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59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26" xfId="0" applyNumberFormat="1" applyBorder="1" applyAlignment="1">
      <alignment/>
    </xf>
    <xf numFmtId="0" fontId="64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59" fillId="0" borderId="50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0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0" fillId="0" borderId="54" xfId="0" applyFont="1" applyBorder="1" applyAlignment="1">
      <alignment/>
    </xf>
    <xf numFmtId="0" fontId="6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59" fillId="0" borderId="59" xfId="0" applyNumberFormat="1" applyFont="1" applyBorder="1" applyAlignment="1">
      <alignment/>
    </xf>
    <xf numFmtId="0" fontId="59" fillId="0" borderId="60" xfId="0" applyFont="1" applyBorder="1" applyAlignment="1">
      <alignment/>
    </xf>
    <xf numFmtId="3" fontId="59" fillId="0" borderId="51" xfId="0" applyNumberFormat="1" applyFont="1" applyBorder="1" applyAlignment="1">
      <alignment/>
    </xf>
    <xf numFmtId="0" fontId="59" fillId="0" borderId="54" xfId="0" applyFont="1" applyBorder="1" applyAlignment="1">
      <alignment/>
    </xf>
    <xf numFmtId="0" fontId="65" fillId="0" borderId="54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4" fillId="0" borderId="36" xfId="0" applyFont="1" applyBorder="1" applyAlignment="1">
      <alignment horizontal="center"/>
    </xf>
    <xf numFmtId="0" fontId="65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66" fillId="0" borderId="0" xfId="0" applyFont="1" applyAlignment="1">
      <alignment/>
    </xf>
    <xf numFmtId="3" fontId="65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5" fillId="0" borderId="50" xfId="0" applyFont="1" applyBorder="1" applyAlignment="1">
      <alignment/>
    </xf>
    <xf numFmtId="3" fontId="60" fillId="0" borderId="50" xfId="0" applyNumberFormat="1" applyFont="1" applyBorder="1" applyAlignment="1">
      <alignment/>
    </xf>
    <xf numFmtId="3" fontId="60" fillId="0" borderId="5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3" fontId="58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8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5"/>
  <sheetViews>
    <sheetView tabSelected="1" zoomScale="90" zoomScaleNormal="90" zoomScalePageLayoutView="0" workbookViewId="0" topLeftCell="A1">
      <selection activeCell="C9" sqref="C9"/>
    </sheetView>
  </sheetViews>
  <sheetFormatPr defaultColWidth="11.5546875" defaultRowHeight="15"/>
  <cols>
    <col min="1" max="2" width="26.10546875" style="0" customWidth="1"/>
    <col min="3" max="3" width="26.3359375" style="0" customWidth="1"/>
    <col min="7" max="7" width="26.21484375" style="0" customWidth="1"/>
    <col min="8" max="8" width="18.6640625" style="0" customWidth="1"/>
    <col min="9" max="9" width="22.3359375" style="0" customWidth="1"/>
    <col min="13" max="13" width="35.3359375" style="0" customWidth="1"/>
    <col min="14" max="14" width="14.5546875" style="0" customWidth="1"/>
    <col min="15" max="15" width="15.77734375" style="0" customWidth="1"/>
    <col min="16" max="16" width="27.88671875" style="0" customWidth="1"/>
    <col min="17" max="17" width="35.4453125" style="0" customWidth="1"/>
    <col min="18" max="18" width="14.5546875" style="0" customWidth="1"/>
    <col min="19" max="19" width="15.77734375" style="0" customWidth="1"/>
    <col min="20" max="20" width="23.4453125" style="0" customWidth="1"/>
    <col min="21" max="21" width="29.99609375" style="0" customWidth="1"/>
    <col min="22" max="22" width="14.6640625" style="0" customWidth="1"/>
    <col min="23" max="23" width="18.77734375" style="0" customWidth="1"/>
    <col min="24" max="24" width="19.99609375" style="0" customWidth="1"/>
    <col min="25" max="25" width="36.77734375" style="0" customWidth="1"/>
    <col min="26" max="26" width="19.5546875" style="0" customWidth="1"/>
    <col min="27" max="27" width="19.21484375" style="0" customWidth="1"/>
    <col min="28" max="28" width="17.99609375" style="0" customWidth="1"/>
    <col min="29" max="29" width="42.10546875" style="0" customWidth="1"/>
    <col min="30" max="30" width="15.77734375" style="0" customWidth="1"/>
    <col min="31" max="31" width="18.4453125" style="0" customWidth="1"/>
    <col min="33" max="33" width="42.10546875" style="0" customWidth="1"/>
    <col min="34" max="34" width="15.77734375" style="0" customWidth="1"/>
    <col min="35" max="35" width="18.4453125" style="0" customWidth="1"/>
    <col min="37" max="37" width="42.10546875" style="0" customWidth="1"/>
    <col min="38" max="38" width="15.77734375" style="0" customWidth="1"/>
    <col min="39" max="39" width="18.4453125" style="0" customWidth="1"/>
    <col min="41" max="41" width="45.77734375" style="0" customWidth="1"/>
    <col min="42" max="42" width="15.77734375" style="0" customWidth="1"/>
    <col min="43" max="43" width="18.4453125" style="0" customWidth="1"/>
    <col min="45" max="45" width="45.77734375" style="0" customWidth="1"/>
    <col min="46" max="46" width="15.77734375" style="0" customWidth="1"/>
    <col min="47" max="47" width="18.4453125" style="0" customWidth="1"/>
    <col min="49" max="49" width="45.77734375" style="0" customWidth="1"/>
    <col min="50" max="50" width="15.77734375" style="0" customWidth="1"/>
    <col min="51" max="51" width="18.4453125" style="0" customWidth="1"/>
    <col min="53" max="53" width="45.77734375" style="0" customWidth="1"/>
    <col min="54" max="54" width="15.77734375" style="0" customWidth="1"/>
    <col min="55" max="55" width="18.4453125" style="0" customWidth="1"/>
    <col min="57" max="57" width="40.21484375" style="0" customWidth="1"/>
    <col min="58" max="58" width="15.77734375" style="0" customWidth="1"/>
    <col min="59" max="59" width="18.4453125" style="0" customWidth="1"/>
    <col min="61" max="61" width="38.88671875" style="0" customWidth="1"/>
    <col min="62" max="62" width="15.77734375" style="0" customWidth="1"/>
    <col min="63" max="63" width="18.4453125" style="0" customWidth="1"/>
    <col min="65" max="65" width="23.5546875" style="0" customWidth="1"/>
    <col min="66" max="66" width="15.77734375" style="0" customWidth="1"/>
    <col min="67" max="67" width="18.445312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</cols>
  <sheetData>
    <row r="1" spans="1:85" ht="16.5" thickTop="1">
      <c r="A1" s="86" t="s">
        <v>402</v>
      </c>
      <c r="B1" s="17"/>
      <c r="C1" s="17"/>
      <c r="G1" s="86" t="s">
        <v>402</v>
      </c>
      <c r="H1" s="17"/>
      <c r="I1" s="17"/>
      <c r="J1" s="88"/>
      <c r="K1" s="88"/>
      <c r="M1" s="86" t="s">
        <v>402</v>
      </c>
      <c r="N1" s="17"/>
      <c r="O1" s="17"/>
      <c r="Q1" s="86" t="s">
        <v>402</v>
      </c>
      <c r="R1" s="17"/>
      <c r="S1" s="17"/>
      <c r="U1" s="86" t="s">
        <v>402</v>
      </c>
      <c r="V1" s="17"/>
      <c r="W1" s="17"/>
      <c r="X1" s="17"/>
      <c r="Y1" s="86" t="s">
        <v>402</v>
      </c>
      <c r="Z1" s="17"/>
      <c r="AA1" s="17"/>
      <c r="AB1" s="88"/>
      <c r="AC1" s="86" t="s">
        <v>402</v>
      </c>
      <c r="AD1" s="17"/>
      <c r="AE1" s="17"/>
      <c r="AG1" s="26" t="s">
        <v>402</v>
      </c>
      <c r="AH1" s="17"/>
      <c r="AI1" s="17"/>
      <c r="AK1" s="26" t="s">
        <v>402</v>
      </c>
      <c r="AL1" s="17"/>
      <c r="AM1" s="17"/>
      <c r="AO1" s="26" t="s">
        <v>402</v>
      </c>
      <c r="AP1" s="17"/>
      <c r="AQ1" s="17"/>
      <c r="AS1" s="26" t="s">
        <v>402</v>
      </c>
      <c r="AT1" s="17"/>
      <c r="AU1" s="17"/>
      <c r="AW1" s="26" t="s">
        <v>402</v>
      </c>
      <c r="AX1" s="17"/>
      <c r="AY1" s="17"/>
      <c r="BA1" s="26" t="s">
        <v>402</v>
      </c>
      <c r="BB1" s="17"/>
      <c r="BC1" s="17"/>
      <c r="BE1" s="26" t="s">
        <v>402</v>
      </c>
      <c r="BF1" s="17"/>
      <c r="BG1" s="17"/>
      <c r="BI1" s="26" t="s">
        <v>402</v>
      </c>
      <c r="BJ1" s="17"/>
      <c r="BK1" s="17"/>
      <c r="BM1" s="26" t="s">
        <v>402</v>
      </c>
      <c r="BN1" s="17"/>
      <c r="BO1" s="17"/>
      <c r="BR1" s="26" t="s">
        <v>402</v>
      </c>
      <c r="BS1" s="17"/>
      <c r="BT1" s="17"/>
      <c r="BX1" s="26" t="s">
        <v>402</v>
      </c>
      <c r="BY1" s="17"/>
      <c r="BZ1" s="17"/>
      <c r="CD1" s="16" t="s">
        <v>402</v>
      </c>
      <c r="CE1" s="17"/>
      <c r="CF1" s="17"/>
      <c r="CG1" s="18"/>
    </row>
    <row r="2" spans="1:85" ht="16.5" thickBot="1">
      <c r="A2" s="87" t="s">
        <v>403</v>
      </c>
      <c r="B2" s="20"/>
      <c r="C2" s="20"/>
      <c r="G2" s="87" t="s">
        <v>403</v>
      </c>
      <c r="H2" s="20"/>
      <c r="I2" s="20"/>
      <c r="J2" s="88"/>
      <c r="K2" s="88"/>
      <c r="M2" s="87" t="s">
        <v>403</v>
      </c>
      <c r="N2" s="20"/>
      <c r="O2" s="20"/>
      <c r="Q2" s="87" t="s">
        <v>403</v>
      </c>
      <c r="R2" s="20"/>
      <c r="S2" s="20"/>
      <c r="U2" s="87" t="s">
        <v>403</v>
      </c>
      <c r="V2" s="20"/>
      <c r="W2" s="20"/>
      <c r="X2" s="88"/>
      <c r="Y2" s="87" t="s">
        <v>403</v>
      </c>
      <c r="Z2" s="20"/>
      <c r="AA2" s="20"/>
      <c r="AB2" s="88"/>
      <c r="AC2" s="87" t="s">
        <v>403</v>
      </c>
      <c r="AD2" s="20"/>
      <c r="AE2" s="20"/>
      <c r="AG2" s="27" t="s">
        <v>403</v>
      </c>
      <c r="AH2" s="20"/>
      <c r="AI2" s="20"/>
      <c r="AK2" s="27" t="s">
        <v>403</v>
      </c>
      <c r="AL2" s="20"/>
      <c r="AM2" s="20"/>
      <c r="AO2" s="27" t="s">
        <v>403</v>
      </c>
      <c r="AP2" s="20"/>
      <c r="AQ2" s="20"/>
      <c r="AS2" s="27" t="s">
        <v>403</v>
      </c>
      <c r="AT2" s="20"/>
      <c r="AU2" s="20"/>
      <c r="AW2" s="27" t="s">
        <v>403</v>
      </c>
      <c r="AX2" s="20"/>
      <c r="AY2" s="20"/>
      <c r="BA2" s="27" t="s">
        <v>403</v>
      </c>
      <c r="BB2" s="20"/>
      <c r="BC2" s="20"/>
      <c r="BE2" s="27" t="s">
        <v>403</v>
      </c>
      <c r="BF2" s="20"/>
      <c r="BG2" s="20"/>
      <c r="BI2" s="27" t="s">
        <v>403</v>
      </c>
      <c r="BJ2" s="20"/>
      <c r="BK2" s="20"/>
      <c r="BM2" s="27" t="s">
        <v>403</v>
      </c>
      <c r="BN2" s="20"/>
      <c r="BO2" s="20"/>
      <c r="BR2" s="27" t="s">
        <v>403</v>
      </c>
      <c r="BS2" s="20"/>
      <c r="BT2" s="20"/>
      <c r="BX2" s="27" t="s">
        <v>403</v>
      </c>
      <c r="BY2" s="20"/>
      <c r="BZ2" s="20"/>
      <c r="CD2" s="19" t="s">
        <v>403</v>
      </c>
      <c r="CE2" s="20"/>
      <c r="CF2" s="20"/>
      <c r="CG2" s="21"/>
    </row>
    <row r="3" spans="24:82" ht="15.75" thickTop="1">
      <c r="X3" s="55"/>
      <c r="AC3" s="22"/>
      <c r="AG3" s="22"/>
      <c r="AK3" s="22"/>
      <c r="AO3" s="22"/>
      <c r="AS3" s="22"/>
      <c r="AW3" s="22"/>
      <c r="BA3" s="22"/>
      <c r="BE3" s="22"/>
      <c r="BI3" s="22"/>
      <c r="BM3" s="22"/>
      <c r="BR3" s="22"/>
      <c r="BX3" s="22"/>
      <c r="CD3" s="22"/>
    </row>
    <row r="4" spans="1:86" ht="15">
      <c r="A4" s="213" t="s">
        <v>405</v>
      </c>
      <c r="B4" s="214"/>
      <c r="C4" s="214"/>
      <c r="G4" s="213" t="s">
        <v>405</v>
      </c>
      <c r="H4" s="214"/>
      <c r="I4" s="214"/>
      <c r="J4" s="192"/>
      <c r="K4" s="192"/>
      <c r="M4" s="213" t="s">
        <v>405</v>
      </c>
      <c r="N4" s="214"/>
      <c r="O4" s="214"/>
      <c r="Q4" s="213" t="s">
        <v>405</v>
      </c>
      <c r="R4" s="214"/>
      <c r="S4" s="214"/>
      <c r="U4" s="213" t="s">
        <v>405</v>
      </c>
      <c r="V4" s="214"/>
      <c r="W4" s="214"/>
      <c r="X4" s="123"/>
      <c r="Y4" s="213" t="s">
        <v>405</v>
      </c>
      <c r="Z4" s="214"/>
      <c r="AA4" s="214"/>
      <c r="AC4" s="213" t="s">
        <v>405</v>
      </c>
      <c r="AD4" s="214"/>
      <c r="AE4" s="214"/>
      <c r="AG4" s="213" t="s">
        <v>405</v>
      </c>
      <c r="AH4" s="214"/>
      <c r="AI4" s="214"/>
      <c r="AK4" s="213" t="s">
        <v>405</v>
      </c>
      <c r="AL4" s="214"/>
      <c r="AM4" s="214"/>
      <c r="AO4" s="213" t="s">
        <v>405</v>
      </c>
      <c r="AP4" s="214"/>
      <c r="AQ4" s="214"/>
      <c r="AS4" s="213" t="s">
        <v>405</v>
      </c>
      <c r="AT4" s="214"/>
      <c r="AU4" s="214"/>
      <c r="AW4" s="213" t="s">
        <v>405</v>
      </c>
      <c r="AX4" s="214"/>
      <c r="AY4" s="214"/>
      <c r="BA4" s="213" t="s">
        <v>405</v>
      </c>
      <c r="BB4" s="214"/>
      <c r="BC4" s="214"/>
      <c r="BE4" s="213" t="s">
        <v>405</v>
      </c>
      <c r="BF4" s="214"/>
      <c r="BG4" s="214"/>
      <c r="BI4" s="213" t="s">
        <v>405</v>
      </c>
      <c r="BJ4" s="214"/>
      <c r="BK4" s="214"/>
      <c r="BM4" s="213" t="s">
        <v>405</v>
      </c>
      <c r="BN4" s="214"/>
      <c r="BO4" s="214"/>
      <c r="BP4" s="214"/>
      <c r="BQ4" s="29"/>
      <c r="BR4" s="213" t="s">
        <v>405</v>
      </c>
      <c r="BS4" s="214"/>
      <c r="BT4" s="214"/>
      <c r="BU4" s="214"/>
      <c r="BV4" s="214"/>
      <c r="BX4" s="213" t="s">
        <v>405</v>
      </c>
      <c r="BY4" s="214"/>
      <c r="BZ4" s="214"/>
      <c r="CA4" s="214"/>
      <c r="CB4" s="214"/>
      <c r="CD4" s="213" t="s">
        <v>405</v>
      </c>
      <c r="CE4" s="214"/>
      <c r="CF4" s="214"/>
      <c r="CG4" s="214"/>
      <c r="CH4" s="214"/>
    </row>
    <row r="5" spans="1:86" ht="15">
      <c r="A5" s="213" t="s">
        <v>1210</v>
      </c>
      <c r="B5" s="214"/>
      <c r="C5" s="214"/>
      <c r="G5" s="213" t="s">
        <v>1210</v>
      </c>
      <c r="H5" s="214"/>
      <c r="I5" s="214"/>
      <c r="J5" s="192"/>
      <c r="K5" s="192"/>
      <c r="M5" s="213" t="s">
        <v>1210</v>
      </c>
      <c r="N5" s="214"/>
      <c r="O5" s="214"/>
      <c r="Q5" s="213" t="s">
        <v>1210</v>
      </c>
      <c r="R5" s="214"/>
      <c r="S5" s="214"/>
      <c r="U5" s="213" t="s">
        <v>1210</v>
      </c>
      <c r="V5" s="214"/>
      <c r="W5" s="214"/>
      <c r="X5" s="116"/>
      <c r="Y5" s="213" t="s">
        <v>1210</v>
      </c>
      <c r="Z5" s="214"/>
      <c r="AA5" s="214"/>
      <c r="AC5" s="213" t="s">
        <v>1210</v>
      </c>
      <c r="AD5" s="214"/>
      <c r="AE5" s="214"/>
      <c r="AG5" s="213" t="s">
        <v>1210</v>
      </c>
      <c r="AH5" s="214"/>
      <c r="AI5" s="214"/>
      <c r="AK5" s="213" t="s">
        <v>1211</v>
      </c>
      <c r="AL5" s="214"/>
      <c r="AM5" s="214"/>
      <c r="AO5" s="213" t="s">
        <v>1210</v>
      </c>
      <c r="AP5" s="214"/>
      <c r="AQ5" s="214"/>
      <c r="AS5" s="213" t="s">
        <v>406</v>
      </c>
      <c r="AT5" s="214"/>
      <c r="AU5" s="214"/>
      <c r="AW5" s="213" t="s">
        <v>406</v>
      </c>
      <c r="AX5" s="214"/>
      <c r="AY5" s="214"/>
      <c r="BA5" s="213" t="s">
        <v>406</v>
      </c>
      <c r="BB5" s="214"/>
      <c r="BC5" s="214"/>
      <c r="BE5" s="213" t="s">
        <v>406</v>
      </c>
      <c r="BF5" s="214"/>
      <c r="BG5" s="214"/>
      <c r="BI5" s="213" t="s">
        <v>406</v>
      </c>
      <c r="BJ5" s="214"/>
      <c r="BK5" s="214"/>
      <c r="BM5" s="213" t="s">
        <v>406</v>
      </c>
      <c r="BN5" s="214"/>
      <c r="BO5" s="214"/>
      <c r="BP5" s="214"/>
      <c r="BQ5" s="28"/>
      <c r="BR5" s="213" t="s">
        <v>406</v>
      </c>
      <c r="BS5" s="214"/>
      <c r="BT5" s="214"/>
      <c r="BU5" s="214"/>
      <c r="BV5" s="214"/>
      <c r="BX5" s="213" t="s">
        <v>406</v>
      </c>
      <c r="BY5" s="214"/>
      <c r="BZ5" s="214"/>
      <c r="CA5" s="214"/>
      <c r="CB5" s="214"/>
      <c r="CD5" s="213" t="s">
        <v>406</v>
      </c>
      <c r="CE5" s="214"/>
      <c r="CF5" s="214"/>
      <c r="CG5" s="214"/>
      <c r="CH5" s="214"/>
    </row>
    <row r="6" spans="1:86" ht="16.5" thickBot="1">
      <c r="A6" s="213" t="s">
        <v>404</v>
      </c>
      <c r="B6" s="214"/>
      <c r="C6" s="214"/>
      <c r="G6" s="213" t="s">
        <v>404</v>
      </c>
      <c r="H6" s="214"/>
      <c r="I6" s="214"/>
      <c r="J6" s="192"/>
      <c r="K6" s="192"/>
      <c r="M6" s="213" t="s">
        <v>404</v>
      </c>
      <c r="N6" s="214"/>
      <c r="O6" s="214"/>
      <c r="Q6" s="213" t="s">
        <v>404</v>
      </c>
      <c r="R6" s="214"/>
      <c r="S6" s="214"/>
      <c r="U6" s="213" t="s">
        <v>404</v>
      </c>
      <c r="V6" s="214"/>
      <c r="W6" s="214"/>
      <c r="X6" s="116"/>
      <c r="Y6" s="213" t="s">
        <v>404</v>
      </c>
      <c r="Z6" s="214"/>
      <c r="AA6" s="214"/>
      <c r="AC6" s="213" t="s">
        <v>404</v>
      </c>
      <c r="AD6" s="214"/>
      <c r="AE6" s="214"/>
      <c r="AG6" s="213" t="s">
        <v>404</v>
      </c>
      <c r="AH6" s="214"/>
      <c r="AI6" s="214"/>
      <c r="AK6" s="213" t="s">
        <v>404</v>
      </c>
      <c r="AL6" s="214"/>
      <c r="AM6" s="214"/>
      <c r="AO6" s="213" t="s">
        <v>404</v>
      </c>
      <c r="AP6" s="214"/>
      <c r="AQ6" s="214"/>
      <c r="AS6" s="213" t="s">
        <v>404</v>
      </c>
      <c r="AT6" s="214"/>
      <c r="AU6" s="214"/>
      <c r="AW6" s="213" t="s">
        <v>404</v>
      </c>
      <c r="AX6" s="214"/>
      <c r="AY6" s="214"/>
      <c r="BA6" s="213" t="s">
        <v>404</v>
      </c>
      <c r="BB6" s="214"/>
      <c r="BC6" s="214"/>
      <c r="BE6" s="213" t="s">
        <v>404</v>
      </c>
      <c r="BF6" s="214"/>
      <c r="BG6" s="214"/>
      <c r="BI6" s="213" t="s">
        <v>404</v>
      </c>
      <c r="BJ6" s="214"/>
      <c r="BK6" s="214"/>
      <c r="BM6" s="213" t="s">
        <v>404</v>
      </c>
      <c r="BN6" s="214"/>
      <c r="BO6" s="214"/>
      <c r="BP6" s="214"/>
      <c r="BQ6" s="28"/>
      <c r="BR6" s="215" t="s">
        <v>404</v>
      </c>
      <c r="BS6" s="214"/>
      <c r="BT6" s="214"/>
      <c r="BU6" s="214"/>
      <c r="BV6" s="214"/>
      <c r="BX6" s="215" t="s">
        <v>404</v>
      </c>
      <c r="BY6" s="214"/>
      <c r="BZ6" s="214"/>
      <c r="CA6" s="214"/>
      <c r="CB6" s="214"/>
      <c r="CD6" s="215" t="s">
        <v>404</v>
      </c>
      <c r="CE6" s="214"/>
      <c r="CF6" s="214"/>
      <c r="CG6" s="214"/>
      <c r="CH6" s="214"/>
    </row>
    <row r="7" spans="1:86" ht="45" customHeight="1" thickTop="1">
      <c r="A7" s="160"/>
      <c r="B7" s="161" t="s">
        <v>1439</v>
      </c>
      <c r="C7" s="162" t="s">
        <v>0</v>
      </c>
      <c r="G7" s="160"/>
      <c r="H7" s="161" t="s">
        <v>1439</v>
      </c>
      <c r="I7" s="162" t="s">
        <v>0</v>
      </c>
      <c r="J7" s="193"/>
      <c r="K7" s="193"/>
      <c r="M7" s="160"/>
      <c r="N7" s="161" t="s">
        <v>1439</v>
      </c>
      <c r="O7" s="162" t="s">
        <v>0</v>
      </c>
      <c r="Q7" s="142"/>
      <c r="R7" s="143" t="s">
        <v>812</v>
      </c>
      <c r="S7" s="144" t="s">
        <v>0</v>
      </c>
      <c r="U7" s="32"/>
      <c r="V7" s="32" t="s">
        <v>812</v>
      </c>
      <c r="W7" s="32" t="s">
        <v>0</v>
      </c>
      <c r="Y7" s="32"/>
      <c r="Z7" s="32" t="s">
        <v>812</v>
      </c>
      <c r="AA7" s="32" t="s">
        <v>0</v>
      </c>
      <c r="AC7" s="32"/>
      <c r="AD7" s="32" t="s">
        <v>812</v>
      </c>
      <c r="AE7" s="32" t="s">
        <v>0</v>
      </c>
      <c r="AG7" s="32"/>
      <c r="AH7" s="32" t="s">
        <v>812</v>
      </c>
      <c r="AI7" s="32" t="s">
        <v>0</v>
      </c>
      <c r="AK7" s="32"/>
      <c r="AL7" s="32" t="s">
        <v>812</v>
      </c>
      <c r="AM7" s="32" t="s">
        <v>0</v>
      </c>
      <c r="AO7" s="32"/>
      <c r="AP7" s="32" t="s">
        <v>812</v>
      </c>
      <c r="AQ7" s="32" t="s">
        <v>0</v>
      </c>
      <c r="AS7" s="32"/>
      <c r="AT7" s="32" t="s">
        <v>812</v>
      </c>
      <c r="AU7" s="32" t="s">
        <v>0</v>
      </c>
      <c r="AW7" s="32"/>
      <c r="AX7" s="32" t="s">
        <v>812</v>
      </c>
      <c r="AY7" s="32" t="s">
        <v>0</v>
      </c>
      <c r="BA7" s="32"/>
      <c r="BB7" s="32"/>
      <c r="BC7" s="32" t="s">
        <v>0</v>
      </c>
      <c r="BE7" s="32"/>
      <c r="BF7" s="32" t="s">
        <v>812</v>
      </c>
      <c r="BG7" s="32" t="s">
        <v>0</v>
      </c>
      <c r="BI7" s="32"/>
      <c r="BJ7" s="32" t="s">
        <v>812</v>
      </c>
      <c r="BK7" s="32" t="s">
        <v>0</v>
      </c>
      <c r="BM7" s="32"/>
      <c r="BN7" s="32"/>
      <c r="BO7" s="32" t="s">
        <v>0</v>
      </c>
      <c r="BP7" s="34" t="s">
        <v>2</v>
      </c>
      <c r="BR7" s="32"/>
      <c r="BS7" s="32"/>
      <c r="BT7" s="32" t="s">
        <v>0</v>
      </c>
      <c r="BU7" s="32" t="s">
        <v>1</v>
      </c>
      <c r="BV7" s="34" t="s">
        <v>795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</row>
    <row r="8" spans="1:86" ht="16.5" thickBot="1">
      <c r="A8" s="195" t="s">
        <v>1437</v>
      </c>
      <c r="B8" s="196" t="s">
        <v>1440</v>
      </c>
      <c r="C8" s="197" t="s">
        <v>657</v>
      </c>
      <c r="G8" s="195" t="s">
        <v>1437</v>
      </c>
      <c r="H8" s="196" t="s">
        <v>1440</v>
      </c>
      <c r="I8" s="197" t="s">
        <v>657</v>
      </c>
      <c r="J8" s="194"/>
      <c r="K8" s="194"/>
      <c r="M8" s="163" t="s">
        <v>1437</v>
      </c>
      <c r="N8" s="164" t="s">
        <v>1440</v>
      </c>
      <c r="O8" s="165" t="s">
        <v>657</v>
      </c>
      <c r="Q8" s="145" t="s">
        <v>811</v>
      </c>
      <c r="R8" s="33" t="s">
        <v>813</v>
      </c>
      <c r="S8" s="154" t="s">
        <v>657</v>
      </c>
      <c r="U8" s="33" t="s">
        <v>811</v>
      </c>
      <c r="V8" s="33" t="s">
        <v>813</v>
      </c>
      <c r="W8" s="33" t="s">
        <v>657</v>
      </c>
      <c r="Y8" s="33" t="s">
        <v>811</v>
      </c>
      <c r="Z8" s="33" t="s">
        <v>813</v>
      </c>
      <c r="AA8" s="33" t="s">
        <v>657</v>
      </c>
      <c r="AC8" s="33" t="s">
        <v>811</v>
      </c>
      <c r="AD8" s="33" t="s">
        <v>813</v>
      </c>
      <c r="AE8" s="33" t="s">
        <v>657</v>
      </c>
      <c r="AG8" s="33" t="s">
        <v>811</v>
      </c>
      <c r="AH8" s="33" t="s">
        <v>813</v>
      </c>
      <c r="AI8" s="33" t="s">
        <v>657</v>
      </c>
      <c r="AK8" s="33" t="s">
        <v>811</v>
      </c>
      <c r="AL8" s="33" t="s">
        <v>813</v>
      </c>
      <c r="AM8" s="33" t="s">
        <v>657</v>
      </c>
      <c r="AO8" s="33" t="s">
        <v>811</v>
      </c>
      <c r="AP8" s="33" t="s">
        <v>813</v>
      </c>
      <c r="AQ8" s="33" t="s">
        <v>657</v>
      </c>
      <c r="AS8" s="33" t="s">
        <v>811</v>
      </c>
      <c r="AT8" s="33" t="s">
        <v>813</v>
      </c>
      <c r="AU8" s="33" t="s">
        <v>657</v>
      </c>
      <c r="AW8" s="33" t="s">
        <v>811</v>
      </c>
      <c r="AX8" s="33" t="s">
        <v>813</v>
      </c>
      <c r="AY8" s="33" t="s">
        <v>657</v>
      </c>
      <c r="BA8" s="33" t="s">
        <v>5</v>
      </c>
      <c r="BB8" s="33" t="s">
        <v>3</v>
      </c>
      <c r="BC8" s="33" t="s">
        <v>657</v>
      </c>
      <c r="BE8" s="33" t="s">
        <v>811</v>
      </c>
      <c r="BF8" s="33" t="s">
        <v>813</v>
      </c>
      <c r="BG8" s="33" t="s">
        <v>657</v>
      </c>
      <c r="BI8" s="33" t="s">
        <v>811</v>
      </c>
      <c r="BJ8" s="33" t="s">
        <v>813</v>
      </c>
      <c r="BK8" s="33" t="s">
        <v>657</v>
      </c>
      <c r="BM8" s="33" t="s">
        <v>5</v>
      </c>
      <c r="BN8" s="33" t="s">
        <v>3</v>
      </c>
      <c r="BO8" s="33" t="s">
        <v>657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407</v>
      </c>
      <c r="CG8" s="33" t="s">
        <v>4</v>
      </c>
      <c r="CH8" s="35" t="s">
        <v>794</v>
      </c>
    </row>
    <row r="9" spans="1:86" ht="15.75" thickBot="1">
      <c r="A9" s="159" t="s">
        <v>1464</v>
      </c>
      <c r="B9" s="199">
        <v>1613756421</v>
      </c>
      <c r="C9" s="200">
        <v>1613756421</v>
      </c>
      <c r="G9" s="180" t="s">
        <v>1452</v>
      </c>
      <c r="H9" s="181">
        <v>1755694136</v>
      </c>
      <c r="I9" s="181">
        <v>1755694136</v>
      </c>
      <c r="M9" s="166" t="s">
        <v>1438</v>
      </c>
      <c r="N9" s="182">
        <v>1879151216</v>
      </c>
      <c r="O9" s="182">
        <v>1879151216</v>
      </c>
      <c r="Q9" s="146"/>
      <c r="R9" s="147"/>
      <c r="S9" s="148"/>
      <c r="U9" s="1"/>
      <c r="V9" s="70"/>
      <c r="W9" s="1"/>
      <c r="Y9" s="4"/>
      <c r="Z9" s="3"/>
      <c r="AA9" s="4"/>
      <c r="AC9" s="1"/>
      <c r="AD9" s="3"/>
      <c r="AE9" s="4"/>
      <c r="AG9" s="1"/>
      <c r="AH9" s="3"/>
      <c r="AI9" s="4"/>
      <c r="AK9" s="2"/>
      <c r="AL9" s="3"/>
      <c r="AM9" s="4"/>
      <c r="AO9" s="2"/>
      <c r="AP9" s="3"/>
      <c r="AQ9" s="4"/>
      <c r="AS9" s="1"/>
      <c r="AT9" s="70"/>
      <c r="AU9" s="1"/>
      <c r="AW9" s="2"/>
      <c r="AX9" s="3"/>
      <c r="AY9" s="4"/>
      <c r="BA9" s="2"/>
      <c r="BB9" s="3"/>
      <c r="BC9" s="4"/>
      <c r="BE9" s="2"/>
      <c r="BF9" s="3"/>
      <c r="BG9" s="4"/>
      <c r="BI9" s="2"/>
      <c r="BJ9" s="3"/>
      <c r="BK9" s="4"/>
      <c r="BM9" s="2"/>
      <c r="BN9" s="3"/>
      <c r="BO9" s="4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</row>
    <row r="10" spans="1:86" ht="19.5" thickBot="1" thickTop="1">
      <c r="A10" s="157"/>
      <c r="B10" s="157"/>
      <c r="C10" s="157"/>
      <c r="G10" s="198" t="s">
        <v>1453</v>
      </c>
      <c r="H10" s="181">
        <v>1290339768</v>
      </c>
      <c r="I10" s="181">
        <f aca="true" t="shared" si="0" ref="I10:I20">SUM(I9+H10)</f>
        <v>3046033904</v>
      </c>
      <c r="M10" s="180" t="s">
        <v>1441</v>
      </c>
      <c r="N10" s="181">
        <v>1378551615</v>
      </c>
      <c r="O10" s="183">
        <f aca="true" t="shared" si="1" ref="O10:O20">SUM(O9+N10)</f>
        <v>3257702831</v>
      </c>
      <c r="Q10" s="177" t="s">
        <v>1385</v>
      </c>
      <c r="R10" s="149">
        <v>294202088</v>
      </c>
      <c r="S10" s="178">
        <v>294202088</v>
      </c>
      <c r="U10" s="131" t="s">
        <v>1334</v>
      </c>
      <c r="V10" s="130">
        <v>869746065</v>
      </c>
      <c r="W10" s="128">
        <v>869746065</v>
      </c>
      <c r="X10" s="135"/>
      <c r="Y10" s="94" t="s">
        <v>1282</v>
      </c>
      <c r="Z10" s="95">
        <v>37274469</v>
      </c>
      <c r="AA10" s="95">
        <v>37274469</v>
      </c>
      <c r="AC10" s="42" t="s">
        <v>1230</v>
      </c>
      <c r="AD10" s="30">
        <v>75055836</v>
      </c>
      <c r="AE10" s="30">
        <v>75055836</v>
      </c>
      <c r="AG10" s="42" t="s">
        <v>814</v>
      </c>
      <c r="AH10" s="30">
        <v>111285602</v>
      </c>
      <c r="AI10" s="30">
        <v>111285602</v>
      </c>
      <c r="AK10" s="42" t="s">
        <v>836</v>
      </c>
      <c r="AL10" s="42">
        <v>356970567</v>
      </c>
      <c r="AM10" s="42">
        <v>356970567</v>
      </c>
      <c r="AO10" s="42" t="s">
        <v>887</v>
      </c>
      <c r="AP10" s="41">
        <v>273925005</v>
      </c>
      <c r="AQ10" s="41">
        <v>273925005</v>
      </c>
      <c r="AS10" s="42" t="s">
        <v>937</v>
      </c>
      <c r="AT10" s="41">
        <v>284898153</v>
      </c>
      <c r="AU10" s="41">
        <v>284898153</v>
      </c>
      <c r="AW10" s="42" t="s">
        <v>988</v>
      </c>
      <c r="AX10" s="41">
        <v>455964875</v>
      </c>
      <c r="AY10" s="41">
        <v>455964875</v>
      </c>
      <c r="BA10" s="64" t="s">
        <v>1036</v>
      </c>
      <c r="BB10" s="39">
        <v>155644354</v>
      </c>
      <c r="BC10" s="39">
        <f>+BB10</f>
        <v>155644354</v>
      </c>
      <c r="BE10" s="61" t="s">
        <v>1086</v>
      </c>
      <c r="BF10" s="30">
        <v>281555632</v>
      </c>
      <c r="BG10" s="30">
        <f>+BF10</f>
        <v>281555632</v>
      </c>
      <c r="BI10" s="5" t="s">
        <v>1137</v>
      </c>
      <c r="BJ10" s="30">
        <v>109244466</v>
      </c>
      <c r="BK10" s="30">
        <f>+BJ10</f>
        <v>109244466</v>
      </c>
      <c r="BM10" s="5" t="s">
        <v>658</v>
      </c>
      <c r="BN10" s="30">
        <v>27783488</v>
      </c>
      <c r="BO10" s="30">
        <f>+BN10</f>
        <v>27783488</v>
      </c>
      <c r="BP10" s="8">
        <v>2.9653</v>
      </c>
      <c r="BR10" s="5" t="s">
        <v>408</v>
      </c>
      <c r="BS10" s="6">
        <v>37951371</v>
      </c>
      <c r="BT10" s="6">
        <f>+BS10</f>
        <v>37951371</v>
      </c>
      <c r="BU10" s="9">
        <v>36381000</v>
      </c>
      <c r="BV10" s="8">
        <v>2.9243</v>
      </c>
      <c r="BX10" s="5" t="s">
        <v>156</v>
      </c>
      <c r="BY10" s="6">
        <v>48978494</v>
      </c>
      <c r="BZ10" s="6">
        <f>+BY10</f>
        <v>48978494</v>
      </c>
      <c r="CA10" s="9">
        <v>29370000</v>
      </c>
      <c r="CB10" s="10">
        <v>3.3625</v>
      </c>
      <c r="CC10" s="23"/>
      <c r="CD10" s="5" t="s">
        <v>6</v>
      </c>
      <c r="CE10" s="6">
        <v>35096054</v>
      </c>
      <c r="CF10" s="6">
        <f>+CE10</f>
        <v>35096054</v>
      </c>
      <c r="CG10" s="7" t="s">
        <v>7</v>
      </c>
      <c r="CH10" s="8">
        <v>3.4283</v>
      </c>
    </row>
    <row r="11" spans="1:86" ht="18.75" thickBot="1">
      <c r="A11" s="157"/>
      <c r="B11" s="157"/>
      <c r="C11" s="157"/>
      <c r="G11" s="198" t="s">
        <v>1454</v>
      </c>
      <c r="H11" s="181">
        <v>1143379287</v>
      </c>
      <c r="I11" s="181">
        <f t="shared" si="0"/>
        <v>4189413191</v>
      </c>
      <c r="M11" s="180" t="s">
        <v>1442</v>
      </c>
      <c r="N11" s="181">
        <v>1423059120</v>
      </c>
      <c r="O11" s="183">
        <f t="shared" si="1"/>
        <v>4680761951</v>
      </c>
      <c r="Q11" s="132" t="s">
        <v>1386</v>
      </c>
      <c r="R11" s="129">
        <v>438876685</v>
      </c>
      <c r="S11" s="129">
        <f aca="true" t="shared" si="2" ref="S11:S17">SUM(S10+R11)</f>
        <v>733078773</v>
      </c>
      <c r="U11" s="132" t="s">
        <v>1335</v>
      </c>
      <c r="V11" s="133">
        <v>741148219</v>
      </c>
      <c r="W11" s="129">
        <f>SUM(W10+V11)</f>
        <v>1610894284</v>
      </c>
      <c r="X11" s="135"/>
      <c r="Y11" s="96" t="s">
        <v>1283</v>
      </c>
      <c r="Z11" s="97">
        <v>274381406</v>
      </c>
      <c r="AA11" s="97">
        <f aca="true" t="shared" si="3" ref="AA11:AA34">SUM(AA10+Z11)</f>
        <v>311655875</v>
      </c>
      <c r="AC11" s="30" t="s">
        <v>1231</v>
      </c>
      <c r="AD11" s="30">
        <v>314200402</v>
      </c>
      <c r="AE11" s="30">
        <f aca="true" t="shared" si="4" ref="AE11:AE61">SUM(AE10+AD11)</f>
        <v>389256238</v>
      </c>
      <c r="AG11" s="30" t="s">
        <v>815</v>
      </c>
      <c r="AH11" s="30">
        <v>399263013</v>
      </c>
      <c r="AI11" s="30">
        <f aca="true" t="shared" si="5" ref="AI11:AI20">SUM(AI10+AH11)</f>
        <v>510548615</v>
      </c>
      <c r="AK11" s="30" t="s">
        <v>837</v>
      </c>
      <c r="AL11" s="30">
        <v>468259215</v>
      </c>
      <c r="AM11" s="30">
        <f aca="true" t="shared" si="6" ref="AM11:AM43">SUM(AM10+AL11)</f>
        <v>825229782</v>
      </c>
      <c r="AO11" s="30" t="s">
        <v>888</v>
      </c>
      <c r="AP11" s="9">
        <v>398139191</v>
      </c>
      <c r="AQ11" s="9">
        <f aca="true" t="shared" si="7" ref="AQ11:AQ61">SUM(AQ10+AP11)</f>
        <v>672064196</v>
      </c>
      <c r="AS11" s="30" t="s">
        <v>938</v>
      </c>
      <c r="AT11" s="9">
        <v>233587751</v>
      </c>
      <c r="AU11" s="9">
        <f aca="true" t="shared" si="8" ref="AU11:AU26">SUM(AT11+AU10)</f>
        <v>518485904</v>
      </c>
      <c r="AW11" s="30" t="s">
        <v>989</v>
      </c>
      <c r="AX11" s="9">
        <v>434306564</v>
      </c>
      <c r="AY11" s="9">
        <f aca="true" t="shared" si="9" ref="AY11:AY61">SUM(AY10+AX11)</f>
        <v>890271439</v>
      </c>
      <c r="BA11" s="63" t="s">
        <v>1037</v>
      </c>
      <c r="BB11" s="39">
        <v>449973103</v>
      </c>
      <c r="BC11" s="39">
        <f>+BB11+BC10</f>
        <v>605617457</v>
      </c>
      <c r="BE11" s="62" t="s">
        <v>1087</v>
      </c>
      <c r="BF11" s="30">
        <v>229554943</v>
      </c>
      <c r="BG11" s="30">
        <f>+BF11+BG10</f>
        <v>511110575</v>
      </c>
      <c r="BI11" s="5" t="s">
        <v>1138</v>
      </c>
      <c r="BJ11" s="30">
        <v>187940560</v>
      </c>
      <c r="BK11" s="30">
        <f>+BJ11+BK10</f>
        <v>297185026</v>
      </c>
      <c r="BM11" s="5" t="s">
        <v>659</v>
      </c>
      <c r="BN11" s="30">
        <v>20870594</v>
      </c>
      <c r="BO11" s="30">
        <f>+BN11+BO10</f>
        <v>48654082</v>
      </c>
      <c r="BP11" s="8">
        <v>2.9705</v>
      </c>
      <c r="BR11" s="5" t="s">
        <v>409</v>
      </c>
      <c r="BS11" s="6">
        <v>36929243</v>
      </c>
      <c r="BT11" s="6">
        <f aca="true" t="shared" si="10" ref="BT11:BT77">+BS11+BT10</f>
        <v>74880614</v>
      </c>
      <c r="BU11" s="9">
        <v>35002000</v>
      </c>
      <c r="BV11" s="8">
        <v>2.8922</v>
      </c>
      <c r="BX11" s="5" t="s">
        <v>157</v>
      </c>
      <c r="BY11" s="6">
        <v>45596005</v>
      </c>
      <c r="BZ11" s="6">
        <f>+BY11+BZ10</f>
        <v>94574499</v>
      </c>
      <c r="CA11" s="9">
        <v>61460000</v>
      </c>
      <c r="CB11" s="10">
        <v>3.3328</v>
      </c>
      <c r="CC11" s="23"/>
      <c r="CD11" s="5" t="s">
        <v>8</v>
      </c>
      <c r="CE11" s="6">
        <v>23307950</v>
      </c>
      <c r="CF11" s="6">
        <f>+CF10+CE11</f>
        <v>58404004</v>
      </c>
      <c r="CG11" s="7" t="s">
        <v>7</v>
      </c>
      <c r="CH11" s="8">
        <v>3.4483</v>
      </c>
    </row>
    <row r="12" spans="1:86" ht="18.75" thickBot="1">
      <c r="A12" s="157"/>
      <c r="B12" s="157"/>
      <c r="C12" s="157"/>
      <c r="G12" s="198" t="s">
        <v>1455</v>
      </c>
      <c r="H12" s="181">
        <v>1915008217</v>
      </c>
      <c r="I12" s="181">
        <f t="shared" si="0"/>
        <v>6104421408</v>
      </c>
      <c r="M12" s="180" t="s">
        <v>1443</v>
      </c>
      <c r="N12" s="181">
        <v>1376332358</v>
      </c>
      <c r="O12" s="183">
        <f t="shared" si="1"/>
        <v>6057094309</v>
      </c>
      <c r="Q12" s="132" t="s">
        <v>1387</v>
      </c>
      <c r="R12" s="129">
        <v>537757654</v>
      </c>
      <c r="S12" s="129">
        <f t="shared" si="2"/>
        <v>1270836427</v>
      </c>
      <c r="U12" s="132" t="s">
        <v>1336</v>
      </c>
      <c r="V12" s="133">
        <v>455238379</v>
      </c>
      <c r="W12" s="129">
        <f aca="true" t="shared" si="11" ref="W12:W20">SUM(W11+V12)</f>
        <v>2066132663</v>
      </c>
      <c r="X12" s="135"/>
      <c r="Y12" s="96" t="s">
        <v>1284</v>
      </c>
      <c r="Z12" s="97">
        <v>324115265</v>
      </c>
      <c r="AA12" s="97">
        <f t="shared" si="3"/>
        <v>635771140</v>
      </c>
      <c r="AC12" s="30" t="s">
        <v>1232</v>
      </c>
      <c r="AD12" s="30">
        <v>304384268</v>
      </c>
      <c r="AE12" s="30">
        <f t="shared" si="4"/>
        <v>693640506</v>
      </c>
      <c r="AG12" s="30" t="s">
        <v>816</v>
      </c>
      <c r="AH12" s="30">
        <v>285900273</v>
      </c>
      <c r="AI12" s="30">
        <f t="shared" si="5"/>
        <v>796448888</v>
      </c>
      <c r="AK12" s="30" t="s">
        <v>838</v>
      </c>
      <c r="AL12" s="30">
        <v>359046807</v>
      </c>
      <c r="AM12" s="30">
        <f t="shared" si="6"/>
        <v>1184276589</v>
      </c>
      <c r="AO12" s="30" t="s">
        <v>889</v>
      </c>
      <c r="AP12" s="9">
        <v>400338244</v>
      </c>
      <c r="AQ12" s="9">
        <f t="shared" si="7"/>
        <v>1072402440</v>
      </c>
      <c r="AS12" s="30" t="s">
        <v>939</v>
      </c>
      <c r="AT12" s="9">
        <v>219643489</v>
      </c>
      <c r="AU12" s="9">
        <f t="shared" si="8"/>
        <v>738129393</v>
      </c>
      <c r="AW12" s="30" t="s">
        <v>990</v>
      </c>
      <c r="AX12" s="9">
        <v>341167396</v>
      </c>
      <c r="AY12" s="9">
        <f t="shared" si="9"/>
        <v>1231438835</v>
      </c>
      <c r="BA12" s="63" t="s">
        <v>1038</v>
      </c>
      <c r="BB12" s="39">
        <v>408479899</v>
      </c>
      <c r="BC12" s="39">
        <f aca="true" t="shared" si="12" ref="BC12:BC61">+BB12+BC11</f>
        <v>1014097356</v>
      </c>
      <c r="BE12" s="62" t="s">
        <v>1088</v>
      </c>
      <c r="BF12" s="30">
        <v>178428931</v>
      </c>
      <c r="BG12" s="30">
        <f aca="true" t="shared" si="13" ref="BG12:BG61">+BF12+BG11</f>
        <v>689539506</v>
      </c>
      <c r="BI12" s="5" t="s">
        <v>1139</v>
      </c>
      <c r="BJ12" s="30">
        <v>215501030</v>
      </c>
      <c r="BK12" s="30">
        <f aca="true" t="shared" si="14" ref="BK12:BK61">+BJ12+BK11</f>
        <v>512686056</v>
      </c>
      <c r="BM12" s="5" t="s">
        <v>660</v>
      </c>
      <c r="BN12" s="30">
        <v>30687672</v>
      </c>
      <c r="BO12" s="30">
        <f aca="true" t="shared" si="15" ref="BO12:BO78">+BN12+BO11</f>
        <v>79341754</v>
      </c>
      <c r="BP12" s="8">
        <v>2.9712</v>
      </c>
      <c r="BR12" s="5" t="s">
        <v>410</v>
      </c>
      <c r="BS12" s="6">
        <v>46029610</v>
      </c>
      <c r="BT12" s="6">
        <f t="shared" si="10"/>
        <v>120910224</v>
      </c>
      <c r="BU12" s="9">
        <v>33527000</v>
      </c>
      <c r="BV12" s="8">
        <v>2.8573</v>
      </c>
      <c r="BX12" s="5" t="s">
        <v>158</v>
      </c>
      <c r="BY12" s="6">
        <v>22294935</v>
      </c>
      <c r="BZ12" s="6">
        <f aca="true" t="shared" si="16" ref="BZ12:BZ78">+BY12+BZ11</f>
        <v>116869434</v>
      </c>
      <c r="CA12" s="9">
        <v>51680000</v>
      </c>
      <c r="CB12" s="10">
        <v>3.329</v>
      </c>
      <c r="CC12" s="23"/>
      <c r="CD12" s="5" t="s">
        <v>9</v>
      </c>
      <c r="CE12" s="6">
        <v>19946498</v>
      </c>
      <c r="CF12" s="6">
        <f aca="true" t="shared" si="17" ref="CF12:CF78">+CF11+CE12</f>
        <v>78350502</v>
      </c>
      <c r="CG12" s="7" t="s">
        <v>7</v>
      </c>
      <c r="CH12" s="8">
        <v>3.4517</v>
      </c>
    </row>
    <row r="13" spans="1:86" ht="18.75" thickBot="1">
      <c r="A13" s="157"/>
      <c r="B13" s="157"/>
      <c r="C13" s="157"/>
      <c r="G13" s="198" t="s">
        <v>1456</v>
      </c>
      <c r="H13" s="199">
        <v>2395285841</v>
      </c>
      <c r="I13" s="181">
        <f t="shared" si="0"/>
        <v>8499707249</v>
      </c>
      <c r="M13" s="180" t="s">
        <v>1444</v>
      </c>
      <c r="N13" s="181">
        <v>1677797871</v>
      </c>
      <c r="O13" s="183">
        <f t="shared" si="1"/>
        <v>7734892180</v>
      </c>
      <c r="Q13" s="132" t="s">
        <v>1388</v>
      </c>
      <c r="R13" s="129">
        <v>567902541</v>
      </c>
      <c r="S13" s="129">
        <f t="shared" si="2"/>
        <v>1838738968</v>
      </c>
      <c r="U13" s="132" t="s">
        <v>1337</v>
      </c>
      <c r="V13" s="133">
        <v>411080081</v>
      </c>
      <c r="W13" s="129">
        <f t="shared" si="11"/>
        <v>2477212744</v>
      </c>
      <c r="X13" s="135"/>
      <c r="Y13" s="96" t="s">
        <v>1285</v>
      </c>
      <c r="Z13" s="97">
        <v>213929547</v>
      </c>
      <c r="AA13" s="97">
        <f t="shared" si="3"/>
        <v>849700687</v>
      </c>
      <c r="AC13" s="30" t="s">
        <v>1233</v>
      </c>
      <c r="AD13" s="30">
        <v>266443711</v>
      </c>
      <c r="AE13" s="30">
        <f t="shared" si="4"/>
        <v>960084217</v>
      </c>
      <c r="AG13" s="30" t="s">
        <v>817</v>
      </c>
      <c r="AH13" s="30">
        <v>300091444</v>
      </c>
      <c r="AI13" s="30">
        <f t="shared" si="5"/>
        <v>1096540332</v>
      </c>
      <c r="AK13" s="30" t="s">
        <v>839</v>
      </c>
      <c r="AL13" s="30">
        <v>356704461</v>
      </c>
      <c r="AM13" s="30">
        <f t="shared" si="6"/>
        <v>1540981050</v>
      </c>
      <c r="AO13" s="30" t="s">
        <v>890</v>
      </c>
      <c r="AP13" s="9">
        <v>358100151</v>
      </c>
      <c r="AQ13" s="9">
        <f t="shared" si="7"/>
        <v>1430502591</v>
      </c>
      <c r="AS13" s="30" t="s">
        <v>940</v>
      </c>
      <c r="AT13" s="9">
        <v>256568290</v>
      </c>
      <c r="AU13" s="9">
        <f t="shared" si="8"/>
        <v>994697683</v>
      </c>
      <c r="AW13" s="30" t="s">
        <v>991</v>
      </c>
      <c r="AX13" s="9">
        <v>321931585</v>
      </c>
      <c r="AY13" s="9">
        <f t="shared" si="9"/>
        <v>1553370420</v>
      </c>
      <c r="BA13" s="63" t="s">
        <v>1039</v>
      </c>
      <c r="BB13" s="39">
        <v>317085219</v>
      </c>
      <c r="BC13" s="39">
        <f t="shared" si="12"/>
        <v>1331182575</v>
      </c>
      <c r="BE13" s="62" t="s">
        <v>1089</v>
      </c>
      <c r="BF13" s="30">
        <v>202511597</v>
      </c>
      <c r="BG13" s="30">
        <f t="shared" si="13"/>
        <v>892051103</v>
      </c>
      <c r="BI13" s="5" t="s">
        <v>1140</v>
      </c>
      <c r="BJ13" s="30">
        <v>241517743</v>
      </c>
      <c r="BK13" s="30">
        <f t="shared" si="14"/>
        <v>754203799</v>
      </c>
      <c r="BM13" s="5" t="s">
        <v>661</v>
      </c>
      <c r="BN13" s="30">
        <v>49779707</v>
      </c>
      <c r="BO13" s="30">
        <f t="shared" si="15"/>
        <v>129121461</v>
      </c>
      <c r="BP13" s="8">
        <v>2.9718</v>
      </c>
      <c r="BR13" s="5" t="s">
        <v>411</v>
      </c>
      <c r="BS13" s="6">
        <v>27736800</v>
      </c>
      <c r="BT13" s="6">
        <f t="shared" si="10"/>
        <v>148647024</v>
      </c>
      <c r="BU13" s="9">
        <v>35899000</v>
      </c>
      <c r="BV13" s="8">
        <v>2.873</v>
      </c>
      <c r="BX13" s="5" t="s">
        <v>159</v>
      </c>
      <c r="BY13" s="6">
        <v>70817145</v>
      </c>
      <c r="BZ13" s="6">
        <f t="shared" si="16"/>
        <v>187686579</v>
      </c>
      <c r="CA13" s="9">
        <v>101980000</v>
      </c>
      <c r="CB13" s="10">
        <v>3.2888</v>
      </c>
      <c r="CC13" s="23"/>
      <c r="CD13" s="5" t="s">
        <v>10</v>
      </c>
      <c r="CE13" s="6">
        <v>38053168</v>
      </c>
      <c r="CF13" s="6">
        <f t="shared" si="17"/>
        <v>116403670</v>
      </c>
      <c r="CG13" s="7" t="s">
        <v>7</v>
      </c>
      <c r="CH13" s="8">
        <v>3.5433</v>
      </c>
    </row>
    <row r="14" spans="1:86" ht="18.75" thickBot="1">
      <c r="A14" s="157"/>
      <c r="B14" s="157"/>
      <c r="C14" s="157"/>
      <c r="G14" s="198" t="s">
        <v>1457</v>
      </c>
      <c r="H14" s="199">
        <v>2218876896</v>
      </c>
      <c r="I14" s="181">
        <f t="shared" si="0"/>
        <v>10718584145</v>
      </c>
      <c r="M14" s="180" t="s">
        <v>1445</v>
      </c>
      <c r="N14" s="190">
        <v>3833254488</v>
      </c>
      <c r="O14" s="191">
        <f t="shared" si="1"/>
        <v>11568146668</v>
      </c>
      <c r="Q14" s="132" t="s">
        <v>1390</v>
      </c>
      <c r="R14" s="129">
        <v>442363991</v>
      </c>
      <c r="S14" s="129">
        <f>SUM(S13+R14)</f>
        <v>2281102959</v>
      </c>
      <c r="U14" s="132" t="s">
        <v>1338</v>
      </c>
      <c r="V14" s="133">
        <v>549171683</v>
      </c>
      <c r="W14" s="129">
        <f>SUM(W13+V14)</f>
        <v>3026384427</v>
      </c>
      <c r="X14" s="135"/>
      <c r="Y14" s="96" t="s">
        <v>1286</v>
      </c>
      <c r="Z14" s="97">
        <v>237190594</v>
      </c>
      <c r="AA14" s="97">
        <f>SUM(AA13+Z14)</f>
        <v>1086891281</v>
      </c>
      <c r="AC14" s="30" t="s">
        <v>1234</v>
      </c>
      <c r="AD14" s="30">
        <v>108940642</v>
      </c>
      <c r="AE14" s="30">
        <f>SUM(AE13+AD14)</f>
        <v>1069024859</v>
      </c>
      <c r="AG14" s="30" t="s">
        <v>818</v>
      </c>
      <c r="AH14" s="30">
        <v>253181934</v>
      </c>
      <c r="AI14" s="30">
        <f>SUM(AI13+AH14)</f>
        <v>1349722266</v>
      </c>
      <c r="AK14" s="30" t="s">
        <v>840</v>
      </c>
      <c r="AL14" s="30">
        <v>399037930</v>
      </c>
      <c r="AM14" s="30">
        <f>SUM(AM13+AL14)</f>
        <v>1940018980</v>
      </c>
      <c r="AO14" s="30" t="s">
        <v>891</v>
      </c>
      <c r="AP14" s="9">
        <v>262461142</v>
      </c>
      <c r="AQ14" s="9">
        <f>SUM(AQ13+AP14)</f>
        <v>1692963733</v>
      </c>
      <c r="AS14" s="30" t="s">
        <v>941</v>
      </c>
      <c r="AT14" s="9">
        <v>220201556</v>
      </c>
      <c r="AU14" s="9">
        <f>SUM(AT14+AU13)</f>
        <v>1214899239</v>
      </c>
      <c r="AW14" s="30" t="s">
        <v>992</v>
      </c>
      <c r="AX14" s="9">
        <v>186428247</v>
      </c>
      <c r="AY14" s="9">
        <f>SUM(AY13+AX14)</f>
        <v>1739798667</v>
      </c>
      <c r="BA14" s="63" t="s">
        <v>1040</v>
      </c>
      <c r="BB14" s="39">
        <v>405699715</v>
      </c>
      <c r="BC14" s="39">
        <f>+BB14+BC13</f>
        <v>1736882290</v>
      </c>
      <c r="BE14" s="62" t="s">
        <v>1090</v>
      </c>
      <c r="BF14" s="30">
        <v>215305594</v>
      </c>
      <c r="BG14" s="30">
        <f>+BF14+BG13</f>
        <v>1107356697</v>
      </c>
      <c r="BI14" s="5" t="s">
        <v>1141</v>
      </c>
      <c r="BJ14" s="30">
        <v>230659141</v>
      </c>
      <c r="BK14" s="30">
        <f>+BJ14+BK13</f>
        <v>984862940</v>
      </c>
      <c r="BM14" s="5" t="s">
        <v>662</v>
      </c>
      <c r="BN14" s="30">
        <v>35438129</v>
      </c>
      <c r="BO14" s="30">
        <f>+BN14+BO13</f>
        <v>164559590</v>
      </c>
      <c r="BP14" s="8">
        <v>2.9653</v>
      </c>
      <c r="BR14" s="5" t="s">
        <v>412</v>
      </c>
      <c r="BS14" s="6">
        <v>72410257</v>
      </c>
      <c r="BT14" s="6">
        <f>+BS14+BT13</f>
        <v>221057281</v>
      </c>
      <c r="BU14" s="9">
        <v>35430000</v>
      </c>
      <c r="BV14" s="8">
        <v>2.8902</v>
      </c>
      <c r="BX14" s="5" t="s">
        <v>160</v>
      </c>
      <c r="BY14" s="6">
        <v>13242866</v>
      </c>
      <c r="BZ14" s="6">
        <f>+BY14+BZ13</f>
        <v>200929445</v>
      </c>
      <c r="CA14" s="9">
        <v>45780000</v>
      </c>
      <c r="CB14" s="10">
        <v>3.2935</v>
      </c>
      <c r="CC14" s="23"/>
      <c r="CD14" s="5" t="s">
        <v>11</v>
      </c>
      <c r="CE14" s="6">
        <v>33378870</v>
      </c>
      <c r="CF14" s="6">
        <f>+CF13+CE14</f>
        <v>149782540</v>
      </c>
      <c r="CG14" s="7" t="s">
        <v>7</v>
      </c>
      <c r="CH14" s="8">
        <v>3.5917</v>
      </c>
    </row>
    <row r="15" spans="1:86" ht="18.75" thickBot="1">
      <c r="A15" s="157"/>
      <c r="B15" s="157"/>
      <c r="C15" s="157"/>
      <c r="G15" s="159" t="s">
        <v>1458</v>
      </c>
      <c r="H15" s="200">
        <v>2253962831</v>
      </c>
      <c r="I15" s="181">
        <f t="shared" si="0"/>
        <v>12972546976</v>
      </c>
      <c r="M15" s="180" t="s">
        <v>1446</v>
      </c>
      <c r="N15" s="181">
        <v>2701252139</v>
      </c>
      <c r="O15" s="183">
        <f t="shared" si="1"/>
        <v>14269398807</v>
      </c>
      <c r="Q15" s="132" t="s">
        <v>1389</v>
      </c>
      <c r="R15" s="129">
        <v>312649339</v>
      </c>
      <c r="S15" s="129">
        <f>SUM(S14+R15)</f>
        <v>2593752298</v>
      </c>
      <c r="U15" s="132" t="s">
        <v>1339</v>
      </c>
      <c r="V15" s="133">
        <v>282303296</v>
      </c>
      <c r="W15" s="129">
        <f>SUM(W14+V15)</f>
        <v>3308687723</v>
      </c>
      <c r="X15" s="135"/>
      <c r="Y15" s="96" t="s">
        <v>1287</v>
      </c>
      <c r="Z15" s="97">
        <v>256220639</v>
      </c>
      <c r="AA15" s="97">
        <f>SUM(AA14+Z15)</f>
        <v>1343111920</v>
      </c>
      <c r="AC15" s="30" t="s">
        <v>1235</v>
      </c>
      <c r="AD15" s="30">
        <v>419388211</v>
      </c>
      <c r="AE15" s="30">
        <f>SUM(AE14+AD15)</f>
        <v>1488413070</v>
      </c>
      <c r="AG15" s="30" t="s">
        <v>819</v>
      </c>
      <c r="AH15" s="30">
        <v>240081996</v>
      </c>
      <c r="AI15" s="30">
        <f>SUM(AI14+AH15)</f>
        <v>1589804262</v>
      </c>
      <c r="AK15" s="30" t="s">
        <v>841</v>
      </c>
      <c r="AL15" s="30">
        <v>351209585</v>
      </c>
      <c r="AM15" s="30">
        <f>SUM(AM14+AL15)</f>
        <v>2291228565</v>
      </c>
      <c r="AO15" s="30" t="s">
        <v>892</v>
      </c>
      <c r="AP15" s="9">
        <v>293265242</v>
      </c>
      <c r="AQ15" s="9">
        <f>SUM(AQ14+AP15)</f>
        <v>1986228975</v>
      </c>
      <c r="AS15" s="30" t="s">
        <v>942</v>
      </c>
      <c r="AT15" s="9">
        <v>291999659</v>
      </c>
      <c r="AU15" s="9">
        <f>SUM(AT15+AU14)</f>
        <v>1506898898</v>
      </c>
      <c r="AW15" s="30" t="s">
        <v>993</v>
      </c>
      <c r="AX15" s="9">
        <v>360065725</v>
      </c>
      <c r="AY15" s="9">
        <f>SUM(AY14+AX15)</f>
        <v>2099864392</v>
      </c>
      <c r="BA15" s="63" t="s">
        <v>1041</v>
      </c>
      <c r="BB15" s="39">
        <v>367288527</v>
      </c>
      <c r="BC15" s="39">
        <f>+BB15+BC14</f>
        <v>2104170817</v>
      </c>
      <c r="BE15" s="62" t="s">
        <v>1091</v>
      </c>
      <c r="BF15" s="30">
        <v>166267829</v>
      </c>
      <c r="BG15" s="30">
        <f>+BF15+BG14</f>
        <v>1273624526</v>
      </c>
      <c r="BI15" s="5" t="s">
        <v>1142</v>
      </c>
      <c r="BJ15" s="30">
        <v>215908465</v>
      </c>
      <c r="BK15" s="30">
        <f>+BJ15+BK14</f>
        <v>1200771405</v>
      </c>
      <c r="BM15" s="5" t="s">
        <v>663</v>
      </c>
      <c r="BN15" s="30">
        <v>27069395</v>
      </c>
      <c r="BO15" s="30">
        <f>+BN15+BO14</f>
        <v>191628985</v>
      </c>
      <c r="BP15" s="8">
        <v>2.967</v>
      </c>
      <c r="BR15" s="5" t="s">
        <v>413</v>
      </c>
      <c r="BS15" s="6">
        <v>64576823</v>
      </c>
      <c r="BT15" s="6">
        <f>+BS15+BT14</f>
        <v>285634104</v>
      </c>
      <c r="BU15" s="9">
        <v>35032999.99999999</v>
      </c>
      <c r="BV15" s="8">
        <v>2.8892</v>
      </c>
      <c r="BX15" s="5" t="s">
        <v>161</v>
      </c>
      <c r="BY15" s="6">
        <v>20557612</v>
      </c>
      <c r="BZ15" s="6">
        <f>+BY15+BZ14</f>
        <v>221487057</v>
      </c>
      <c r="CA15" s="9">
        <v>7840000</v>
      </c>
      <c r="CB15" s="10">
        <v>3.3143</v>
      </c>
      <c r="CC15" s="23"/>
      <c r="CD15" s="5" t="s">
        <v>12</v>
      </c>
      <c r="CE15" s="6">
        <v>29461883.6</v>
      </c>
      <c r="CF15" s="6">
        <f>+CF14+CE15</f>
        <v>179244423.6</v>
      </c>
      <c r="CG15" s="7" t="s">
        <v>7</v>
      </c>
      <c r="CH15" s="8">
        <v>3.575</v>
      </c>
    </row>
    <row r="16" spans="1:86" ht="16.5" thickBot="1">
      <c r="A16" s="157"/>
      <c r="B16" s="157"/>
      <c r="C16" s="157"/>
      <c r="G16" s="159" t="s">
        <v>1461</v>
      </c>
      <c r="H16" s="199">
        <v>2266086002</v>
      </c>
      <c r="I16" s="181">
        <f t="shared" si="0"/>
        <v>15238632978</v>
      </c>
      <c r="M16" s="180" t="s">
        <v>1447</v>
      </c>
      <c r="N16" s="181">
        <v>1604869934</v>
      </c>
      <c r="O16" s="183">
        <f t="shared" si="1"/>
        <v>15874268741</v>
      </c>
      <c r="Q16" s="132" t="s">
        <v>1391</v>
      </c>
      <c r="R16" s="129">
        <v>334475158</v>
      </c>
      <c r="S16" s="129">
        <f t="shared" si="2"/>
        <v>2928227456</v>
      </c>
      <c r="U16" s="132" t="s">
        <v>1340</v>
      </c>
      <c r="V16" s="134">
        <v>406628026</v>
      </c>
      <c r="W16" s="129">
        <f t="shared" si="11"/>
        <v>3715315749</v>
      </c>
      <c r="Y16" s="96" t="s">
        <v>1288</v>
      </c>
      <c r="Z16" s="97">
        <v>290050055</v>
      </c>
      <c r="AA16" s="97">
        <f t="shared" si="3"/>
        <v>1633161975</v>
      </c>
      <c r="AC16" s="30" t="s">
        <v>1236</v>
      </c>
      <c r="AD16" s="30">
        <v>496433184</v>
      </c>
      <c r="AE16" s="30">
        <f t="shared" si="4"/>
        <v>1984846254</v>
      </c>
      <c r="AG16" s="30" t="s">
        <v>820</v>
      </c>
      <c r="AH16" s="30">
        <v>219379290</v>
      </c>
      <c r="AI16" s="30">
        <f t="shared" si="5"/>
        <v>1809183552</v>
      </c>
      <c r="AK16" s="30" t="s">
        <v>842</v>
      </c>
      <c r="AL16" s="30">
        <v>330060741</v>
      </c>
      <c r="AM16" s="30">
        <f t="shared" si="6"/>
        <v>2621289306</v>
      </c>
      <c r="AO16" s="30" t="s">
        <v>893</v>
      </c>
      <c r="AP16" s="9">
        <v>294660510</v>
      </c>
      <c r="AQ16" s="9">
        <f t="shared" si="7"/>
        <v>2280889485</v>
      </c>
      <c r="AS16" s="30" t="s">
        <v>943</v>
      </c>
      <c r="AT16" s="9">
        <v>240985109</v>
      </c>
      <c r="AU16" s="9">
        <f t="shared" si="8"/>
        <v>1747884007</v>
      </c>
      <c r="AW16" s="30" t="s">
        <v>994</v>
      </c>
      <c r="AX16" s="9">
        <v>293866413</v>
      </c>
      <c r="AY16" s="9">
        <f t="shared" si="9"/>
        <v>2393730805</v>
      </c>
      <c r="BA16" s="63" t="s">
        <v>1042</v>
      </c>
      <c r="BB16" s="39">
        <v>368238404</v>
      </c>
      <c r="BC16" s="39">
        <f t="shared" si="12"/>
        <v>2472409221</v>
      </c>
      <c r="BE16" s="62" t="s">
        <v>1092</v>
      </c>
      <c r="BF16" s="30">
        <v>217967126</v>
      </c>
      <c r="BG16" s="30">
        <f t="shared" si="13"/>
        <v>1491591652</v>
      </c>
      <c r="BI16" s="5" t="s">
        <v>1143</v>
      </c>
      <c r="BJ16" s="30">
        <v>209584764</v>
      </c>
      <c r="BK16" s="30">
        <f t="shared" si="14"/>
        <v>1410356169</v>
      </c>
      <c r="BM16" s="5" t="s">
        <v>664</v>
      </c>
      <c r="BN16" s="30">
        <v>32579717</v>
      </c>
      <c r="BO16" s="30">
        <f t="shared" si="15"/>
        <v>224208702</v>
      </c>
      <c r="BP16" s="8">
        <v>2.9653</v>
      </c>
      <c r="BR16" s="5" t="s">
        <v>414</v>
      </c>
      <c r="BS16" s="6">
        <v>54166264</v>
      </c>
      <c r="BT16" s="6">
        <f t="shared" si="10"/>
        <v>339800368</v>
      </c>
      <c r="BU16" s="9">
        <v>29012999.999999996</v>
      </c>
      <c r="BV16" s="8">
        <v>2.8663</v>
      </c>
      <c r="BX16" s="5" t="s">
        <v>162</v>
      </c>
      <c r="BY16" s="6">
        <v>25117690</v>
      </c>
      <c r="BZ16" s="6">
        <f t="shared" si="16"/>
        <v>246604747</v>
      </c>
      <c r="CA16" s="9">
        <v>-7640000</v>
      </c>
      <c r="CB16" s="10">
        <v>3.3533</v>
      </c>
      <c r="CC16" s="23"/>
      <c r="CD16" s="5" t="s">
        <v>13</v>
      </c>
      <c r="CE16" s="6">
        <v>24018441.65</v>
      </c>
      <c r="CF16" s="6">
        <f t="shared" si="17"/>
        <v>203262865.25</v>
      </c>
      <c r="CG16" s="9">
        <v>34000000</v>
      </c>
      <c r="CH16" s="8">
        <v>3.5942</v>
      </c>
    </row>
    <row r="17" spans="1:86" ht="16.5" thickBot="1">
      <c r="A17" s="157"/>
      <c r="B17" s="157"/>
      <c r="C17" s="157"/>
      <c r="G17" s="159" t="s">
        <v>1459</v>
      </c>
      <c r="H17" s="199">
        <v>2093638249</v>
      </c>
      <c r="I17" s="181">
        <f t="shared" si="0"/>
        <v>17332271227</v>
      </c>
      <c r="M17" s="180" t="s">
        <v>1448</v>
      </c>
      <c r="N17" s="181">
        <v>1310629612</v>
      </c>
      <c r="O17" s="183">
        <f t="shared" si="1"/>
        <v>17184898353</v>
      </c>
      <c r="Q17" s="132" t="s">
        <v>1392</v>
      </c>
      <c r="R17" s="129">
        <v>222538269</v>
      </c>
      <c r="S17" s="129">
        <f t="shared" si="2"/>
        <v>3150765725</v>
      </c>
      <c r="U17" s="132" t="s">
        <v>1341</v>
      </c>
      <c r="V17" s="134">
        <v>353189747</v>
      </c>
      <c r="W17" s="129">
        <f t="shared" si="11"/>
        <v>4068505496</v>
      </c>
      <c r="Y17" s="96" t="s">
        <v>1289</v>
      </c>
      <c r="Z17" s="97">
        <v>179976450</v>
      </c>
      <c r="AA17" s="97">
        <f t="shared" si="3"/>
        <v>1813138425</v>
      </c>
      <c r="AC17" s="30" t="s">
        <v>1237</v>
      </c>
      <c r="AD17" s="30">
        <v>280159585</v>
      </c>
      <c r="AE17" s="30">
        <f t="shared" si="4"/>
        <v>2265005839</v>
      </c>
      <c r="AG17" s="30" t="s">
        <v>821</v>
      </c>
      <c r="AH17" s="30">
        <v>171285233</v>
      </c>
      <c r="AI17" s="30">
        <f t="shared" si="5"/>
        <v>1980468785</v>
      </c>
      <c r="AK17" s="30" t="s">
        <v>843</v>
      </c>
      <c r="AL17" s="30">
        <v>229275268</v>
      </c>
      <c r="AM17" s="30">
        <f t="shared" si="6"/>
        <v>2850564574</v>
      </c>
      <c r="AO17" s="30" t="s">
        <v>894</v>
      </c>
      <c r="AP17" s="9">
        <v>366848833</v>
      </c>
      <c r="AQ17" s="9">
        <f t="shared" si="7"/>
        <v>2647738318</v>
      </c>
      <c r="AS17" s="30" t="s">
        <v>944</v>
      </c>
      <c r="AT17" s="9">
        <v>268556520</v>
      </c>
      <c r="AU17" s="9">
        <f t="shared" si="8"/>
        <v>2016440527</v>
      </c>
      <c r="AW17" s="30" t="s">
        <v>995</v>
      </c>
      <c r="AX17" s="9">
        <v>272298310</v>
      </c>
      <c r="AY17" s="9">
        <f t="shared" si="9"/>
        <v>2666029115</v>
      </c>
      <c r="BA17" s="63" t="s">
        <v>1043</v>
      </c>
      <c r="BB17" s="39">
        <v>369751420</v>
      </c>
      <c r="BC17" s="39">
        <f t="shared" si="12"/>
        <v>2842160641</v>
      </c>
      <c r="BE17" s="62" t="s">
        <v>1093</v>
      </c>
      <c r="BF17" s="30">
        <v>127919154</v>
      </c>
      <c r="BG17" s="30">
        <f t="shared" si="13"/>
        <v>1619510806</v>
      </c>
      <c r="BI17" s="5" t="s">
        <v>1144</v>
      </c>
      <c r="BJ17" s="30">
        <v>142572489</v>
      </c>
      <c r="BK17" s="30">
        <f t="shared" si="14"/>
        <v>1552928658</v>
      </c>
      <c r="BM17" s="5" t="s">
        <v>665</v>
      </c>
      <c r="BN17" s="30">
        <v>26963851</v>
      </c>
      <c r="BO17" s="30">
        <f t="shared" si="15"/>
        <v>251172553</v>
      </c>
      <c r="BP17" s="8">
        <v>2.9538</v>
      </c>
      <c r="BR17" s="5" t="s">
        <v>415</v>
      </c>
      <c r="BS17" s="6">
        <v>53113546</v>
      </c>
      <c r="BT17" s="6">
        <f t="shared" si="10"/>
        <v>392913914</v>
      </c>
      <c r="BU17" s="9">
        <v>29701000</v>
      </c>
      <c r="BV17" s="8">
        <v>2.8567</v>
      </c>
      <c r="BX17" s="5" t="s">
        <v>163</v>
      </c>
      <c r="BY17" s="6">
        <v>32733383</v>
      </c>
      <c r="BZ17" s="6">
        <f t="shared" si="16"/>
        <v>279338130</v>
      </c>
      <c r="CA17" s="9">
        <v>25630000</v>
      </c>
      <c r="CB17" s="10">
        <v>3.345</v>
      </c>
      <c r="CC17" s="23"/>
      <c r="CD17" s="5" t="s">
        <v>14</v>
      </c>
      <c r="CE17" s="6">
        <v>36925703</v>
      </c>
      <c r="CF17" s="6">
        <f t="shared" si="17"/>
        <v>240188568.25</v>
      </c>
      <c r="CG17" s="9">
        <v>41000000</v>
      </c>
      <c r="CH17" s="8">
        <v>3.6083</v>
      </c>
    </row>
    <row r="18" spans="1:86" ht="16.5" thickBot="1">
      <c r="A18" s="157"/>
      <c r="B18" s="157"/>
      <c r="C18" s="157"/>
      <c r="G18" s="159" t="s">
        <v>1460</v>
      </c>
      <c r="H18" s="199">
        <v>1978222227</v>
      </c>
      <c r="I18" s="181">
        <f t="shared" si="0"/>
        <v>19310493454</v>
      </c>
      <c r="M18" s="180" t="s">
        <v>1449</v>
      </c>
      <c r="N18" s="181">
        <v>1184029259</v>
      </c>
      <c r="O18" s="183">
        <f t="shared" si="1"/>
        <v>18368927612</v>
      </c>
      <c r="Q18" s="132" t="s">
        <v>1393</v>
      </c>
      <c r="R18" s="129">
        <v>199098529</v>
      </c>
      <c r="S18" s="129">
        <f aca="true" t="shared" si="18" ref="S18:S61">SUM(S17+R18)</f>
        <v>3349864254</v>
      </c>
      <c r="U18" s="132" t="s">
        <v>1342</v>
      </c>
      <c r="V18" s="134">
        <v>324469272</v>
      </c>
      <c r="W18" s="129">
        <f>SUM(W17+V18)</f>
        <v>4392974768</v>
      </c>
      <c r="Y18" s="96" t="s">
        <v>1290</v>
      </c>
      <c r="Z18" s="97">
        <v>208872662</v>
      </c>
      <c r="AA18" s="97">
        <f>SUM(AA17+Z18)</f>
        <v>2022011087</v>
      </c>
      <c r="AC18" s="30" t="s">
        <v>1238</v>
      </c>
      <c r="AD18" s="30">
        <v>695938315</v>
      </c>
      <c r="AE18" s="30">
        <f>SUM(AE17+AD18)</f>
        <v>2960944154</v>
      </c>
      <c r="AG18" s="30" t="s">
        <v>822</v>
      </c>
      <c r="AH18" s="30">
        <v>337332876</v>
      </c>
      <c r="AI18" s="30">
        <f>SUM(AI17+AH18)</f>
        <v>2317801661</v>
      </c>
      <c r="AK18" s="30" t="s">
        <v>844</v>
      </c>
      <c r="AL18" s="30">
        <v>162746562</v>
      </c>
      <c r="AM18" s="30">
        <f>SUM(AM17+AL18)</f>
        <v>3013311136</v>
      </c>
      <c r="AO18" s="30" t="s">
        <v>895</v>
      </c>
      <c r="AP18" s="9">
        <v>367506957</v>
      </c>
      <c r="AQ18" s="9">
        <f>SUM(AQ17+AP18)</f>
        <v>3015245275</v>
      </c>
      <c r="AS18" s="30" t="s">
        <v>945</v>
      </c>
      <c r="AT18" s="9">
        <v>296368956</v>
      </c>
      <c r="AU18" s="9">
        <f>SUM(AT18+AU17)</f>
        <v>2312809483</v>
      </c>
      <c r="AW18" s="30" t="s">
        <v>996</v>
      </c>
      <c r="AX18" s="9">
        <v>190679740</v>
      </c>
      <c r="AY18" s="9">
        <f>SUM(AY17+AX18)</f>
        <v>2856708855</v>
      </c>
      <c r="BA18" s="63" t="s">
        <v>1044</v>
      </c>
      <c r="BB18" s="39">
        <v>410764578</v>
      </c>
      <c r="BC18" s="39">
        <f>+BB18+BC17</f>
        <v>3252925219</v>
      </c>
      <c r="BE18" s="62" t="s">
        <v>1094</v>
      </c>
      <c r="BF18" s="30">
        <v>193960220</v>
      </c>
      <c r="BG18" s="30">
        <f>+BF18+BG17</f>
        <v>1813471026</v>
      </c>
      <c r="BI18" s="5" t="s">
        <v>1145</v>
      </c>
      <c r="BJ18" s="30">
        <v>135242655</v>
      </c>
      <c r="BK18" s="30">
        <f>+BJ18+BK17</f>
        <v>1688171313</v>
      </c>
      <c r="BM18" s="5" t="s">
        <v>666</v>
      </c>
      <c r="BN18" s="30">
        <v>60992110</v>
      </c>
      <c r="BO18" s="30">
        <f>+BN18+BO17</f>
        <v>312164663</v>
      </c>
      <c r="BP18" s="8">
        <v>2.9375</v>
      </c>
      <c r="BR18" s="5" t="s">
        <v>416</v>
      </c>
      <c r="BS18" s="6">
        <v>59264835</v>
      </c>
      <c r="BT18" s="6">
        <f>+BS18+BT17</f>
        <v>452178749</v>
      </c>
      <c r="BU18" s="9">
        <v>31250000</v>
      </c>
      <c r="BV18" s="8">
        <v>2.8767</v>
      </c>
      <c r="BX18" s="5" t="s">
        <v>164</v>
      </c>
      <c r="BY18" s="6">
        <v>38752808</v>
      </c>
      <c r="BZ18" s="6">
        <f>+BY18+BZ17</f>
        <v>318090938</v>
      </c>
      <c r="CA18" s="9">
        <v>36450000</v>
      </c>
      <c r="CB18" s="10">
        <v>3.3037</v>
      </c>
      <c r="CC18" s="23"/>
      <c r="CD18" s="5" t="s">
        <v>15</v>
      </c>
      <c r="CE18" s="6">
        <v>41873743.32</v>
      </c>
      <c r="CF18" s="6">
        <f>+CF17+CE18</f>
        <v>282062311.57</v>
      </c>
      <c r="CG18" s="9">
        <v>52000000</v>
      </c>
      <c r="CH18" s="8">
        <v>3.6267</v>
      </c>
    </row>
    <row r="19" spans="1:86" ht="16.5" thickBot="1">
      <c r="A19" s="157"/>
      <c r="B19" s="157"/>
      <c r="C19" s="157"/>
      <c r="G19" s="159" t="s">
        <v>1462</v>
      </c>
      <c r="H19" s="199">
        <v>2185621550</v>
      </c>
      <c r="I19" s="181">
        <f t="shared" si="0"/>
        <v>21496115004</v>
      </c>
      <c r="M19" s="180" t="s">
        <v>1450</v>
      </c>
      <c r="N19" s="181">
        <v>810022905</v>
      </c>
      <c r="O19" s="183">
        <f t="shared" si="1"/>
        <v>19178950517</v>
      </c>
      <c r="Q19" s="132" t="s">
        <v>1394</v>
      </c>
      <c r="R19" s="129">
        <v>396774472</v>
      </c>
      <c r="S19" s="129">
        <f t="shared" si="18"/>
        <v>3746638726</v>
      </c>
      <c r="U19" s="132" t="s">
        <v>1343</v>
      </c>
      <c r="V19" s="134">
        <v>486349054</v>
      </c>
      <c r="W19" s="129">
        <f t="shared" si="11"/>
        <v>4879323822</v>
      </c>
      <c r="Y19" s="96" t="s">
        <v>1291</v>
      </c>
      <c r="Z19" s="97">
        <v>315629308</v>
      </c>
      <c r="AA19" s="97">
        <f>SUM(AA18+Z19)</f>
        <v>2337640395</v>
      </c>
      <c r="AC19" s="30" t="s">
        <v>1239</v>
      </c>
      <c r="AD19" s="30">
        <v>242202933</v>
      </c>
      <c r="AE19" s="30">
        <f>SUM(AE18+AD19)</f>
        <v>3203147087</v>
      </c>
      <c r="AG19" s="30" t="s">
        <v>823</v>
      </c>
      <c r="AH19" s="30">
        <v>322158894</v>
      </c>
      <c r="AI19" s="30">
        <f>SUM(AI18+AH19)</f>
        <v>2639960555</v>
      </c>
      <c r="AK19" s="30" t="s">
        <v>845</v>
      </c>
      <c r="AL19" s="30">
        <v>385894105</v>
      </c>
      <c r="AM19" s="30">
        <f>SUM(AM18+AL19)</f>
        <v>3399205241</v>
      </c>
      <c r="AO19" s="30" t="s">
        <v>896</v>
      </c>
      <c r="AP19" s="9">
        <v>248961727</v>
      </c>
      <c r="AQ19" s="9">
        <f>SUM(AQ18+AP19)</f>
        <v>3264207002</v>
      </c>
      <c r="AS19" s="30" t="s">
        <v>946</v>
      </c>
      <c r="AT19" s="9">
        <v>214425554</v>
      </c>
      <c r="AU19" s="9">
        <f>SUM(AT19+AU18)</f>
        <v>2527235037</v>
      </c>
      <c r="AW19" s="30" t="s">
        <v>997</v>
      </c>
      <c r="AX19" s="9">
        <v>220001107</v>
      </c>
      <c r="AY19" s="9">
        <f>SUM(AY18+AX19)</f>
        <v>3076709962</v>
      </c>
      <c r="BA19" s="63" t="s">
        <v>1045</v>
      </c>
      <c r="BB19" s="39">
        <v>321825984</v>
      </c>
      <c r="BC19" s="39">
        <f>+BB19+BC18</f>
        <v>3574751203</v>
      </c>
      <c r="BE19" s="62" t="s">
        <v>1095</v>
      </c>
      <c r="BF19" s="30">
        <v>153486010</v>
      </c>
      <c r="BG19" s="30">
        <f>+BF19+BG18</f>
        <v>1966957036</v>
      </c>
      <c r="BI19" s="5" t="s">
        <v>1146</v>
      </c>
      <c r="BJ19" s="30">
        <v>214607445</v>
      </c>
      <c r="BK19" s="30">
        <f>+BJ19+BK18</f>
        <v>1902778758</v>
      </c>
      <c r="BM19" s="5" t="s">
        <v>667</v>
      </c>
      <c r="BN19" s="30">
        <v>40276890</v>
      </c>
      <c r="BO19" s="30">
        <f>+BN19+BO18</f>
        <v>352441553</v>
      </c>
      <c r="BP19" s="8">
        <v>2.9388</v>
      </c>
      <c r="BR19" s="5" t="s">
        <v>417</v>
      </c>
      <c r="BS19" s="6">
        <v>76673803</v>
      </c>
      <c r="BT19" s="6">
        <f>+BS19+BT18</f>
        <v>528852552</v>
      </c>
      <c r="BU19" s="9">
        <v>28908000</v>
      </c>
      <c r="BV19" s="8">
        <v>2.871</v>
      </c>
      <c r="BX19" s="5" t="s">
        <v>165</v>
      </c>
      <c r="BY19" s="6">
        <v>38555412</v>
      </c>
      <c r="BZ19" s="6">
        <f>+BY19+BZ18</f>
        <v>356646350</v>
      </c>
      <c r="CA19" s="9">
        <v>34180000</v>
      </c>
      <c r="CB19" s="10">
        <v>3.2275</v>
      </c>
      <c r="CC19" s="23"/>
      <c r="CD19" s="5" t="s">
        <v>16</v>
      </c>
      <c r="CE19" s="6">
        <v>37615095.7</v>
      </c>
      <c r="CF19" s="6">
        <f>+CF18+CE19</f>
        <v>319677407.27</v>
      </c>
      <c r="CG19" s="9">
        <v>51000000</v>
      </c>
      <c r="CH19" s="8">
        <v>3.6367</v>
      </c>
    </row>
    <row r="20" spans="1:86" ht="15.75">
      <c r="A20" s="157"/>
      <c r="B20" s="157"/>
      <c r="C20" s="157"/>
      <c r="G20" s="159" t="s">
        <v>1463</v>
      </c>
      <c r="H20" s="199">
        <v>2223417496</v>
      </c>
      <c r="I20" s="199">
        <f t="shared" si="0"/>
        <v>23719532500</v>
      </c>
      <c r="M20" s="180" t="s">
        <v>1451</v>
      </c>
      <c r="N20" s="181">
        <v>1040514400</v>
      </c>
      <c r="O20" s="183">
        <f t="shared" si="1"/>
        <v>20219464917</v>
      </c>
      <c r="Q20" s="132" t="s">
        <v>1396</v>
      </c>
      <c r="R20" s="129">
        <v>377134275</v>
      </c>
      <c r="S20" s="129">
        <f t="shared" si="18"/>
        <v>4123773001</v>
      </c>
      <c r="U20" s="132" t="s">
        <v>1344</v>
      </c>
      <c r="V20" s="134">
        <v>409352441</v>
      </c>
      <c r="W20" s="129">
        <f t="shared" si="11"/>
        <v>5288676263</v>
      </c>
      <c r="Y20" s="96" t="s">
        <v>1292</v>
      </c>
      <c r="Z20" s="97">
        <v>238095082</v>
      </c>
      <c r="AA20" s="97">
        <f t="shared" si="3"/>
        <v>2575735477</v>
      </c>
      <c r="AC20" s="30" t="s">
        <v>1240</v>
      </c>
      <c r="AD20" s="30">
        <v>516280327</v>
      </c>
      <c r="AE20" s="30">
        <f t="shared" si="4"/>
        <v>3719427414</v>
      </c>
      <c r="AG20" s="30" t="s">
        <v>824</v>
      </c>
      <c r="AH20" s="30">
        <v>432168302</v>
      </c>
      <c r="AI20" s="30">
        <f t="shared" si="5"/>
        <v>3072128857</v>
      </c>
      <c r="AK20" s="30" t="s">
        <v>846</v>
      </c>
      <c r="AL20" s="30">
        <v>437311683</v>
      </c>
      <c r="AM20" s="30">
        <f t="shared" si="6"/>
        <v>3836516924</v>
      </c>
      <c r="AO20" s="30" t="s">
        <v>897</v>
      </c>
      <c r="AP20" s="9">
        <v>473060799</v>
      </c>
      <c r="AQ20" s="9">
        <f t="shared" si="7"/>
        <v>3737267801</v>
      </c>
      <c r="AS20" s="30" t="s">
        <v>947</v>
      </c>
      <c r="AT20" s="9">
        <v>346072350</v>
      </c>
      <c r="AU20" s="9">
        <f t="shared" si="8"/>
        <v>2873307387</v>
      </c>
      <c r="AW20" s="30" t="s">
        <v>998</v>
      </c>
      <c r="AX20" s="9">
        <v>320394606</v>
      </c>
      <c r="AY20" s="9">
        <f t="shared" si="9"/>
        <v>3397104568</v>
      </c>
      <c r="BA20" s="63" t="s">
        <v>1046</v>
      </c>
      <c r="BB20" s="39">
        <v>351406376</v>
      </c>
      <c r="BC20" s="39">
        <f t="shared" si="12"/>
        <v>3926157579</v>
      </c>
      <c r="BE20" s="62" t="s">
        <v>1096</v>
      </c>
      <c r="BF20" s="30">
        <v>242008532</v>
      </c>
      <c r="BG20" s="30">
        <f t="shared" si="13"/>
        <v>2208965568</v>
      </c>
      <c r="BI20" s="5" t="s">
        <v>1147</v>
      </c>
      <c r="BJ20" s="30">
        <v>264811452</v>
      </c>
      <c r="BK20" s="30">
        <f t="shared" si="14"/>
        <v>2167590210</v>
      </c>
      <c r="BM20" s="5" t="s">
        <v>668</v>
      </c>
      <c r="BN20" s="30">
        <v>3200000</v>
      </c>
      <c r="BO20" s="30">
        <f t="shared" si="15"/>
        <v>355641553</v>
      </c>
      <c r="BP20" s="8">
        <v>2.9332</v>
      </c>
      <c r="BR20" s="5" t="s">
        <v>418</v>
      </c>
      <c r="BS20" s="6">
        <v>49827428</v>
      </c>
      <c r="BT20" s="6">
        <f t="shared" si="10"/>
        <v>578679980</v>
      </c>
      <c r="BU20" s="9">
        <v>30851000</v>
      </c>
      <c r="BV20" s="8">
        <v>2.8722</v>
      </c>
      <c r="BX20" s="5" t="s">
        <v>166</v>
      </c>
      <c r="BY20" s="6">
        <v>35268218</v>
      </c>
      <c r="BZ20" s="6">
        <f t="shared" si="16"/>
        <v>391914568</v>
      </c>
      <c r="CA20" s="9">
        <v>16170000.000000002</v>
      </c>
      <c r="CB20" s="10">
        <v>3.2438</v>
      </c>
      <c r="CC20" s="23"/>
      <c r="CD20" s="5" t="s">
        <v>17</v>
      </c>
      <c r="CE20" s="6">
        <v>43576037.44</v>
      </c>
      <c r="CF20" s="6">
        <f t="shared" si="17"/>
        <v>363253444.71</v>
      </c>
      <c r="CG20" s="9">
        <v>71000000</v>
      </c>
      <c r="CH20" s="8">
        <v>3.63</v>
      </c>
    </row>
    <row r="21" spans="1:86" ht="15.75">
      <c r="A21" s="55"/>
      <c r="B21" s="55"/>
      <c r="C21" s="55"/>
      <c r="D21" s="55"/>
      <c r="O21" s="168"/>
      <c r="Q21" s="132" t="s">
        <v>1395</v>
      </c>
      <c r="R21" s="129">
        <v>266071424</v>
      </c>
      <c r="S21" s="129">
        <f t="shared" si="18"/>
        <v>4389844425</v>
      </c>
      <c r="U21" s="132" t="s">
        <v>1345</v>
      </c>
      <c r="V21" s="133">
        <v>277862641</v>
      </c>
      <c r="W21" s="129">
        <f aca="true" t="shared" si="19" ref="W21:W30">SUM(W20+V21)</f>
        <v>5566538904</v>
      </c>
      <c r="Y21" s="96" t="s">
        <v>1293</v>
      </c>
      <c r="Z21" s="97">
        <v>247847368</v>
      </c>
      <c r="AA21" s="97">
        <f t="shared" si="3"/>
        <v>2823582845</v>
      </c>
      <c r="AC21" s="30" t="s">
        <v>1241</v>
      </c>
      <c r="AD21" s="30">
        <v>447281683</v>
      </c>
      <c r="AE21" s="30">
        <f t="shared" si="4"/>
        <v>4166709097</v>
      </c>
      <c r="AG21" s="30" t="s">
        <v>825</v>
      </c>
      <c r="AH21" s="30">
        <v>467815215</v>
      </c>
      <c r="AI21" s="30">
        <f aca="true" t="shared" si="20" ref="AI21:AI61">SUM(AI20+AH21)</f>
        <v>3539944072</v>
      </c>
      <c r="AK21" s="30" t="s">
        <v>847</v>
      </c>
      <c r="AL21" s="30">
        <v>425393627</v>
      </c>
      <c r="AM21" s="30">
        <f t="shared" si="6"/>
        <v>4261910551</v>
      </c>
      <c r="AO21" s="30" t="s">
        <v>898</v>
      </c>
      <c r="AP21" s="9">
        <v>317872182</v>
      </c>
      <c r="AQ21" s="9">
        <f t="shared" si="7"/>
        <v>4055139983</v>
      </c>
      <c r="AS21" s="30" t="s">
        <v>948</v>
      </c>
      <c r="AT21" s="9">
        <v>244416175</v>
      </c>
      <c r="AU21" s="9">
        <f t="shared" si="8"/>
        <v>3117723562</v>
      </c>
      <c r="AW21" s="30" t="s">
        <v>999</v>
      </c>
      <c r="AX21" s="9">
        <v>180838997</v>
      </c>
      <c r="AY21" s="9">
        <f t="shared" si="9"/>
        <v>3577943565</v>
      </c>
      <c r="BA21" s="63" t="s">
        <v>1047</v>
      </c>
      <c r="BB21" s="39">
        <v>347622389</v>
      </c>
      <c r="BC21" s="39">
        <f t="shared" si="12"/>
        <v>4273779968</v>
      </c>
      <c r="BE21" s="62" t="s">
        <v>1097</v>
      </c>
      <c r="BF21" s="30">
        <v>279984659</v>
      </c>
      <c r="BG21" s="30">
        <f t="shared" si="13"/>
        <v>2488950227</v>
      </c>
      <c r="BI21" s="5" t="s">
        <v>1148</v>
      </c>
      <c r="BJ21" s="30">
        <v>175991904</v>
      </c>
      <c r="BK21" s="30">
        <f t="shared" si="14"/>
        <v>2343582114</v>
      </c>
      <c r="BM21" s="5" t="s">
        <v>669</v>
      </c>
      <c r="BN21" s="30">
        <v>31197554</v>
      </c>
      <c r="BO21" s="30">
        <f t="shared" si="15"/>
        <v>386839107</v>
      </c>
      <c r="BP21" s="8">
        <v>2.9375</v>
      </c>
      <c r="BR21" s="5" t="s">
        <v>419</v>
      </c>
      <c r="BS21" s="6">
        <v>11002850</v>
      </c>
      <c r="BT21" s="6">
        <f t="shared" si="10"/>
        <v>589682830</v>
      </c>
      <c r="BU21" s="9">
        <v>-798000</v>
      </c>
      <c r="BV21" s="8">
        <v>2.8882</v>
      </c>
      <c r="BX21" s="5" t="s">
        <v>167</v>
      </c>
      <c r="BY21" s="6">
        <v>17957518</v>
      </c>
      <c r="BZ21" s="6">
        <f t="shared" si="16"/>
        <v>409872086</v>
      </c>
      <c r="CA21" s="9">
        <v>14920000</v>
      </c>
      <c r="CB21" s="10">
        <v>3.244</v>
      </c>
      <c r="CC21" s="23"/>
      <c r="CD21" s="5" t="s">
        <v>18</v>
      </c>
      <c r="CE21" s="6">
        <v>51638331.7</v>
      </c>
      <c r="CF21" s="6">
        <f t="shared" si="17"/>
        <v>414891776.40999997</v>
      </c>
      <c r="CG21" s="9">
        <v>83000000</v>
      </c>
      <c r="CH21" s="8">
        <v>3.5325</v>
      </c>
    </row>
    <row r="22" spans="1:86" ht="15.75">
      <c r="A22" s="55"/>
      <c r="B22" s="55"/>
      <c r="C22" s="55"/>
      <c r="D22" s="55"/>
      <c r="M22" s="167"/>
      <c r="N22" s="157"/>
      <c r="O22" s="168"/>
      <c r="Q22" s="132" t="s">
        <v>1397</v>
      </c>
      <c r="R22" s="129">
        <v>433327526</v>
      </c>
      <c r="S22" s="129">
        <f t="shared" si="18"/>
        <v>4823171951</v>
      </c>
      <c r="U22" s="132" t="s">
        <v>1346</v>
      </c>
      <c r="V22" s="133">
        <v>334128646</v>
      </c>
      <c r="W22" s="129">
        <f t="shared" si="19"/>
        <v>5900667550</v>
      </c>
      <c r="Y22" s="96" t="s">
        <v>1294</v>
      </c>
      <c r="Z22" s="97">
        <v>202269805</v>
      </c>
      <c r="AA22" s="97">
        <f t="shared" si="3"/>
        <v>3025852650</v>
      </c>
      <c r="AC22" s="30" t="s">
        <v>1242</v>
      </c>
      <c r="AD22" s="30">
        <v>262757414</v>
      </c>
      <c r="AE22" s="30">
        <f t="shared" si="4"/>
        <v>4429466511</v>
      </c>
      <c r="AG22" s="30" t="s">
        <v>826</v>
      </c>
      <c r="AH22" s="30">
        <v>448647375</v>
      </c>
      <c r="AI22" s="30">
        <f t="shared" si="20"/>
        <v>3988591447</v>
      </c>
      <c r="AK22" s="30" t="s">
        <v>848</v>
      </c>
      <c r="AL22" s="30">
        <v>430951086</v>
      </c>
      <c r="AM22" s="30">
        <f t="shared" si="6"/>
        <v>4692861637</v>
      </c>
      <c r="AO22" s="30" t="s">
        <v>899</v>
      </c>
      <c r="AP22" s="9">
        <v>536849702</v>
      </c>
      <c r="AQ22" s="9">
        <f t="shared" si="7"/>
        <v>4591989685</v>
      </c>
      <c r="AS22" s="30" t="s">
        <v>949</v>
      </c>
      <c r="AT22" s="9">
        <v>209104643</v>
      </c>
      <c r="AU22" s="9">
        <f t="shared" si="8"/>
        <v>3326828205</v>
      </c>
      <c r="AW22" s="30" t="s">
        <v>1000</v>
      </c>
      <c r="AX22" s="9">
        <v>257432731</v>
      </c>
      <c r="AY22" s="9">
        <f t="shared" si="9"/>
        <v>3835376296</v>
      </c>
      <c r="BA22" s="63" t="s">
        <v>1048</v>
      </c>
      <c r="BB22" s="39">
        <v>234704535</v>
      </c>
      <c r="BC22" s="39">
        <f t="shared" si="12"/>
        <v>4508484503</v>
      </c>
      <c r="BE22" s="62" t="s">
        <v>1098</v>
      </c>
      <c r="BF22" s="30">
        <v>321312958</v>
      </c>
      <c r="BG22" s="30">
        <f t="shared" si="13"/>
        <v>2810263185</v>
      </c>
      <c r="BI22" s="5" t="s">
        <v>1149</v>
      </c>
      <c r="BJ22" s="30">
        <v>262595100</v>
      </c>
      <c r="BK22" s="30">
        <f t="shared" si="14"/>
        <v>2606177214</v>
      </c>
      <c r="BM22" s="5" t="s">
        <v>670</v>
      </c>
      <c r="BN22" s="30">
        <v>56445361</v>
      </c>
      <c r="BO22" s="30">
        <f t="shared" si="15"/>
        <v>443284468</v>
      </c>
      <c r="BP22" s="8">
        <v>2.9365</v>
      </c>
      <c r="BR22" s="5" t="s">
        <v>420</v>
      </c>
      <c r="BS22" s="6">
        <v>55700892</v>
      </c>
      <c r="BT22" s="6">
        <f t="shared" si="10"/>
        <v>645383722</v>
      </c>
      <c r="BU22" s="9">
        <v>25713000</v>
      </c>
      <c r="BV22" s="8">
        <v>2.8858</v>
      </c>
      <c r="BX22" s="5" t="s">
        <v>168</v>
      </c>
      <c r="BY22" s="6">
        <v>13343637</v>
      </c>
      <c r="BZ22" s="6">
        <f t="shared" si="16"/>
        <v>423215723</v>
      </c>
      <c r="CA22" s="9">
        <v>-820000</v>
      </c>
      <c r="CB22" s="10">
        <v>3.1933</v>
      </c>
      <c r="CC22" s="23"/>
      <c r="CD22" s="5" t="s">
        <v>19</v>
      </c>
      <c r="CE22" s="6">
        <v>37046109.4</v>
      </c>
      <c r="CF22" s="6">
        <f t="shared" si="17"/>
        <v>451937885.80999994</v>
      </c>
      <c r="CG22" s="9">
        <v>57000000</v>
      </c>
      <c r="CH22" s="8">
        <v>3.4558</v>
      </c>
    </row>
    <row r="23" spans="13:86" ht="15.75">
      <c r="M23" s="167"/>
      <c r="N23" s="157"/>
      <c r="O23" s="168"/>
      <c r="Q23" s="132" t="s">
        <v>1398</v>
      </c>
      <c r="R23" s="129">
        <v>431534145</v>
      </c>
      <c r="S23" s="129">
        <f t="shared" si="18"/>
        <v>5254706096</v>
      </c>
      <c r="U23" s="132" t="s">
        <v>1347</v>
      </c>
      <c r="V23" s="133">
        <v>344780804</v>
      </c>
      <c r="W23" s="129">
        <f t="shared" si="19"/>
        <v>6245448354</v>
      </c>
      <c r="Y23" s="96" t="s">
        <v>1295</v>
      </c>
      <c r="Z23" s="97">
        <v>380839481</v>
      </c>
      <c r="AA23" s="97">
        <f>SUM(AA22+Z23)</f>
        <v>3406692131</v>
      </c>
      <c r="AC23" s="30" t="s">
        <v>1243</v>
      </c>
      <c r="AD23" s="30">
        <v>625532699</v>
      </c>
      <c r="AE23" s="30">
        <f>SUM(AE22+AD23)</f>
        <v>5054999210</v>
      </c>
      <c r="AG23" s="30" t="s">
        <v>827</v>
      </c>
      <c r="AH23" s="30">
        <v>299170329</v>
      </c>
      <c r="AI23" s="30">
        <f>SUM(AI22+AH23)</f>
        <v>4287761776</v>
      </c>
      <c r="AK23" s="30" t="s">
        <v>849</v>
      </c>
      <c r="AL23" s="30">
        <v>219117989</v>
      </c>
      <c r="AM23" s="30">
        <f>SUM(AM22+AL23)</f>
        <v>4911979626</v>
      </c>
      <c r="AO23" s="30" t="s">
        <v>900</v>
      </c>
      <c r="AP23" s="9">
        <v>718886076</v>
      </c>
      <c r="AQ23" s="9">
        <f>SUM(AQ22+AP23)</f>
        <v>5310875761</v>
      </c>
      <c r="AS23" s="30" t="s">
        <v>950</v>
      </c>
      <c r="AT23" s="9">
        <v>498150835</v>
      </c>
      <c r="AU23" s="9">
        <f>SUM(AT23+AU22)</f>
        <v>3824979040</v>
      </c>
      <c r="AW23" s="30" t="s">
        <v>1001</v>
      </c>
      <c r="AX23" s="9">
        <v>284048931</v>
      </c>
      <c r="AY23" s="9">
        <f>SUM(AY22+AX23)</f>
        <v>4119425227</v>
      </c>
      <c r="BA23" s="63" t="s">
        <v>1049</v>
      </c>
      <c r="BB23" s="39">
        <v>269729086</v>
      </c>
      <c r="BC23" s="39">
        <f>+BB23+BC22</f>
        <v>4778213589</v>
      </c>
      <c r="BE23" s="62" t="s">
        <v>1099</v>
      </c>
      <c r="BF23" s="30">
        <v>104343471</v>
      </c>
      <c r="BG23" s="30">
        <f>+BF23+BG22</f>
        <v>2914606656</v>
      </c>
      <c r="BI23" s="5" t="s">
        <v>1150</v>
      </c>
      <c r="BJ23" s="30">
        <v>245806310</v>
      </c>
      <c r="BK23" s="30">
        <f>+BJ23+BK22</f>
        <v>2851983524</v>
      </c>
      <c r="BM23" s="5" t="s">
        <v>671</v>
      </c>
      <c r="BN23" s="30">
        <f>25782353+9000000</f>
        <v>34782353</v>
      </c>
      <c r="BO23" s="30">
        <f>+BN23+BO22</f>
        <v>478066821</v>
      </c>
      <c r="BP23" s="8">
        <v>2.9443</v>
      </c>
      <c r="BR23" s="5" t="s">
        <v>421</v>
      </c>
      <c r="BS23" s="6">
        <v>38697510</v>
      </c>
      <c r="BT23" s="6">
        <f>+BS23+BT22</f>
        <v>684081232</v>
      </c>
      <c r="BU23" s="9">
        <v>25625000</v>
      </c>
      <c r="BV23" s="8">
        <v>2.8932</v>
      </c>
      <c r="BX23" s="5" t="s">
        <v>169</v>
      </c>
      <c r="BY23" s="6">
        <v>44601590</v>
      </c>
      <c r="BZ23" s="6">
        <f>+BY23+BZ22</f>
        <v>467817313</v>
      </c>
      <c r="CA23" s="9">
        <v>50510000</v>
      </c>
      <c r="CB23" s="10">
        <v>3.1328</v>
      </c>
      <c r="CC23" s="23"/>
      <c r="CD23" s="5" t="s">
        <v>20</v>
      </c>
      <c r="CE23" s="6">
        <v>41393595.3</v>
      </c>
      <c r="CF23" s="6">
        <f>+CF22+CE23</f>
        <v>493331481.10999995</v>
      </c>
      <c r="CG23" s="9">
        <v>66000000</v>
      </c>
      <c r="CH23" s="8">
        <v>3.445</v>
      </c>
    </row>
    <row r="24" spans="13:86" ht="15.75">
      <c r="M24" s="167"/>
      <c r="N24" s="157"/>
      <c r="O24" s="168"/>
      <c r="Q24" s="132" t="s">
        <v>1399</v>
      </c>
      <c r="R24" s="129">
        <v>377789288</v>
      </c>
      <c r="S24" s="129">
        <f t="shared" si="18"/>
        <v>5632495384</v>
      </c>
      <c r="U24" s="132" t="s">
        <v>1348</v>
      </c>
      <c r="V24" s="133">
        <v>590523239</v>
      </c>
      <c r="W24" s="129">
        <f t="shared" si="19"/>
        <v>6835971593</v>
      </c>
      <c r="Y24" s="96" t="s">
        <v>1296</v>
      </c>
      <c r="Z24" s="97">
        <v>507192079</v>
      </c>
      <c r="AA24" s="97">
        <f t="shared" si="3"/>
        <v>3913884210</v>
      </c>
      <c r="AC24" s="30" t="s">
        <v>1244</v>
      </c>
      <c r="AD24" s="30">
        <v>825439323</v>
      </c>
      <c r="AE24" s="30">
        <f t="shared" si="4"/>
        <v>5880438533</v>
      </c>
      <c r="AG24" s="30" t="s">
        <v>828</v>
      </c>
      <c r="AH24" s="30">
        <v>716406914</v>
      </c>
      <c r="AI24" s="30">
        <f t="shared" si="20"/>
        <v>5004168690</v>
      </c>
      <c r="AK24" s="30" t="s">
        <v>850</v>
      </c>
      <c r="AL24" s="30">
        <v>652782273</v>
      </c>
      <c r="AM24" s="30">
        <f t="shared" si="6"/>
        <v>5564761899</v>
      </c>
      <c r="AO24" s="30" t="s">
        <v>901</v>
      </c>
      <c r="AP24" s="9">
        <v>745916653</v>
      </c>
      <c r="AQ24" s="9">
        <f t="shared" si="7"/>
        <v>6056792414</v>
      </c>
      <c r="AS24" s="30" t="s">
        <v>951</v>
      </c>
      <c r="AT24" s="9">
        <v>553925583</v>
      </c>
      <c r="AU24" s="9">
        <f t="shared" si="8"/>
        <v>4378904623</v>
      </c>
      <c r="AW24" s="30" t="s">
        <v>1002</v>
      </c>
      <c r="AX24" s="9">
        <v>477703616</v>
      </c>
      <c r="AY24" s="9">
        <f t="shared" si="9"/>
        <v>4597128843</v>
      </c>
      <c r="BA24" s="63" t="s">
        <v>1050</v>
      </c>
      <c r="BB24" s="39">
        <v>522638434</v>
      </c>
      <c r="BC24" s="39">
        <f t="shared" si="12"/>
        <v>5300852023</v>
      </c>
      <c r="BE24" s="62" t="s">
        <v>1100</v>
      </c>
      <c r="BF24" s="30">
        <v>353746555</v>
      </c>
      <c r="BG24" s="30">
        <f t="shared" si="13"/>
        <v>3268353211</v>
      </c>
      <c r="BI24" s="5" t="s">
        <v>1151</v>
      </c>
      <c r="BJ24" s="30">
        <v>204659834</v>
      </c>
      <c r="BK24" s="30">
        <f t="shared" si="14"/>
        <v>3056643358</v>
      </c>
      <c r="BM24" s="5" t="s">
        <v>672</v>
      </c>
      <c r="BN24" s="30">
        <v>35461856</v>
      </c>
      <c r="BO24" s="30">
        <f t="shared" si="15"/>
        <v>513528677</v>
      </c>
      <c r="BP24" s="8">
        <v>2.9432</v>
      </c>
      <c r="BR24" s="5" t="s">
        <v>422</v>
      </c>
      <c r="BS24" s="6">
        <v>61744330</v>
      </c>
      <c r="BT24" s="6">
        <f t="shared" si="10"/>
        <v>745825562</v>
      </c>
      <c r="BU24" s="9">
        <v>21303000</v>
      </c>
      <c r="BV24" s="8">
        <v>2.9112</v>
      </c>
      <c r="BX24" s="5" t="s">
        <v>170</v>
      </c>
      <c r="BY24" s="6">
        <v>19436358</v>
      </c>
      <c r="BZ24" s="6">
        <f t="shared" si="16"/>
        <v>487253671</v>
      </c>
      <c r="CA24" s="9">
        <v>12530000</v>
      </c>
      <c r="CB24" s="10">
        <v>3.0633</v>
      </c>
      <c r="CC24" s="23"/>
      <c r="CD24" s="5" t="s">
        <v>21</v>
      </c>
      <c r="CE24" s="6">
        <v>22256502.38</v>
      </c>
      <c r="CF24" s="6">
        <f t="shared" si="17"/>
        <v>515587983.48999995</v>
      </c>
      <c r="CG24" s="9">
        <v>40000000</v>
      </c>
      <c r="CH24" s="8">
        <v>3.4717</v>
      </c>
    </row>
    <row r="25" spans="13:86" ht="15.75">
      <c r="M25" s="167"/>
      <c r="N25" s="157"/>
      <c r="O25" s="168"/>
      <c r="Q25" s="132" t="s">
        <v>1400</v>
      </c>
      <c r="R25" s="129">
        <v>412397883</v>
      </c>
      <c r="S25" s="129">
        <f t="shared" si="18"/>
        <v>6044893267</v>
      </c>
      <c r="U25" s="132" t="s">
        <v>1349</v>
      </c>
      <c r="V25" s="133">
        <v>681173278</v>
      </c>
      <c r="W25" s="129">
        <f t="shared" si="19"/>
        <v>7517144871</v>
      </c>
      <c r="Y25" s="110" t="s">
        <v>1297</v>
      </c>
      <c r="Z25" s="111">
        <v>589874557</v>
      </c>
      <c r="AA25" s="111">
        <f t="shared" si="3"/>
        <v>4503758767</v>
      </c>
      <c r="AC25" s="30" t="s">
        <v>1245</v>
      </c>
      <c r="AD25" s="30">
        <v>567531563</v>
      </c>
      <c r="AE25" s="30">
        <f t="shared" si="4"/>
        <v>6447970096</v>
      </c>
      <c r="AG25" s="30" t="s">
        <v>829</v>
      </c>
      <c r="AH25" s="30">
        <v>817376992</v>
      </c>
      <c r="AI25" s="30">
        <f t="shared" si="20"/>
        <v>5821545682</v>
      </c>
      <c r="AK25" s="30" t="s">
        <v>851</v>
      </c>
      <c r="AL25" s="30">
        <v>679026190</v>
      </c>
      <c r="AM25" s="30">
        <f t="shared" si="6"/>
        <v>6243788089</v>
      </c>
      <c r="AO25" s="30" t="s">
        <v>902</v>
      </c>
      <c r="AP25" s="9">
        <v>410877372</v>
      </c>
      <c r="AQ25" s="9">
        <f t="shared" si="7"/>
        <v>6467669786</v>
      </c>
      <c r="AS25" s="30" t="s">
        <v>952</v>
      </c>
      <c r="AT25" s="9">
        <v>500110851</v>
      </c>
      <c r="AU25" s="9">
        <f t="shared" si="8"/>
        <v>4879015474</v>
      </c>
      <c r="AW25" s="30" t="s">
        <v>1003</v>
      </c>
      <c r="AX25" s="9">
        <v>531036882</v>
      </c>
      <c r="AY25" s="9">
        <f t="shared" si="9"/>
        <v>5128165725</v>
      </c>
      <c r="BA25" s="63" t="s">
        <v>1051</v>
      </c>
      <c r="BB25" s="39">
        <v>463534012</v>
      </c>
      <c r="BC25" s="39">
        <f t="shared" si="12"/>
        <v>5764386035</v>
      </c>
      <c r="BE25" s="62" t="s">
        <v>1101</v>
      </c>
      <c r="BF25" s="30">
        <v>473212123</v>
      </c>
      <c r="BG25" s="30">
        <f t="shared" si="13"/>
        <v>3741565334</v>
      </c>
      <c r="BI25" s="5" t="s">
        <v>1152</v>
      </c>
      <c r="BJ25" s="30">
        <v>322514077</v>
      </c>
      <c r="BK25" s="30">
        <f t="shared" si="14"/>
        <v>3379157435</v>
      </c>
      <c r="BM25" s="5" t="s">
        <v>673</v>
      </c>
      <c r="BN25" s="30">
        <v>35893200</v>
      </c>
      <c r="BO25" s="30">
        <f t="shared" si="15"/>
        <v>549421877</v>
      </c>
      <c r="BP25" s="8">
        <v>2.9392</v>
      </c>
      <c r="BR25" s="5" t="s">
        <v>423</v>
      </c>
      <c r="BS25" s="6">
        <v>44043326</v>
      </c>
      <c r="BT25" s="6">
        <f t="shared" si="10"/>
        <v>789868888</v>
      </c>
      <c r="BU25" s="9">
        <v>28390000</v>
      </c>
      <c r="BV25" s="8">
        <v>2.8952</v>
      </c>
      <c r="BX25" s="5" t="s">
        <v>171</v>
      </c>
      <c r="BY25" s="6">
        <v>22767749</v>
      </c>
      <c r="BZ25" s="6">
        <f t="shared" si="16"/>
        <v>510021420</v>
      </c>
      <c r="CA25" s="9">
        <v>10000000</v>
      </c>
      <c r="CB25" s="10">
        <v>3.12</v>
      </c>
      <c r="CC25" s="23"/>
      <c r="CD25" s="5" t="s">
        <v>22</v>
      </c>
      <c r="CE25" s="6">
        <v>38174214.56999999</v>
      </c>
      <c r="CF25" s="6">
        <f t="shared" si="17"/>
        <v>553762198.06</v>
      </c>
      <c r="CG25" s="9">
        <v>39000000</v>
      </c>
      <c r="CH25" s="8">
        <v>3.5043</v>
      </c>
    </row>
    <row r="26" spans="13:86" ht="15.75">
      <c r="M26" s="167"/>
      <c r="N26" s="157"/>
      <c r="O26" s="168"/>
      <c r="Q26" s="132" t="s">
        <v>1401</v>
      </c>
      <c r="R26" s="129">
        <v>599597544</v>
      </c>
      <c r="S26" s="129">
        <f t="shared" si="18"/>
        <v>6644490811</v>
      </c>
      <c r="U26" s="132" t="s">
        <v>1350</v>
      </c>
      <c r="V26" s="133">
        <v>478960637</v>
      </c>
      <c r="W26" s="129">
        <f t="shared" si="19"/>
        <v>7996105508</v>
      </c>
      <c r="Y26" s="110" t="s">
        <v>1298</v>
      </c>
      <c r="Z26" s="111">
        <v>548262328</v>
      </c>
      <c r="AA26" s="111">
        <f t="shared" si="3"/>
        <v>5052021095</v>
      </c>
      <c r="AC26" s="30" t="s">
        <v>1246</v>
      </c>
      <c r="AD26" s="30">
        <v>900481862</v>
      </c>
      <c r="AE26" s="30">
        <f t="shared" si="4"/>
        <v>7348451958</v>
      </c>
      <c r="AG26" s="30" t="s">
        <v>830</v>
      </c>
      <c r="AH26" s="30">
        <v>883249087</v>
      </c>
      <c r="AI26" s="30">
        <f t="shared" si="20"/>
        <v>6704794769</v>
      </c>
      <c r="AK26" s="30" t="s">
        <v>852</v>
      </c>
      <c r="AL26" s="30">
        <v>800038757</v>
      </c>
      <c r="AM26" s="30">
        <f t="shared" si="6"/>
        <v>7043826846</v>
      </c>
      <c r="AO26" s="30" t="s">
        <v>903</v>
      </c>
      <c r="AP26" s="9">
        <v>646024661</v>
      </c>
      <c r="AQ26" s="9">
        <f t="shared" si="7"/>
        <v>7113694447</v>
      </c>
      <c r="AS26" s="30" t="s">
        <v>953</v>
      </c>
      <c r="AT26" s="9">
        <v>710255298</v>
      </c>
      <c r="AU26" s="9">
        <f t="shared" si="8"/>
        <v>5589270772</v>
      </c>
      <c r="AW26" s="30" t="s">
        <v>1004</v>
      </c>
      <c r="AX26" s="9">
        <v>374604269</v>
      </c>
      <c r="AY26" s="9">
        <f t="shared" si="9"/>
        <v>5502769994</v>
      </c>
      <c r="BA26" s="63" t="s">
        <v>1052</v>
      </c>
      <c r="BB26" s="39">
        <v>675202728</v>
      </c>
      <c r="BC26" s="39">
        <f t="shared" si="12"/>
        <v>6439588763</v>
      </c>
      <c r="BE26" s="62" t="s">
        <v>1102</v>
      </c>
      <c r="BF26" s="30">
        <v>447968887</v>
      </c>
      <c r="BG26" s="30">
        <f t="shared" si="13"/>
        <v>4189534221</v>
      </c>
      <c r="BI26" s="5" t="s">
        <v>1187</v>
      </c>
      <c r="BJ26" s="30">
        <v>417912873</v>
      </c>
      <c r="BK26" s="30">
        <f t="shared" si="14"/>
        <v>3797070308</v>
      </c>
      <c r="BM26" s="5" t="s">
        <v>674</v>
      </c>
      <c r="BN26" s="30">
        <v>39802375</v>
      </c>
      <c r="BO26" s="30">
        <f t="shared" si="15"/>
        <v>589224252</v>
      </c>
      <c r="BP26" s="8">
        <v>2.9258</v>
      </c>
      <c r="BR26" s="5" t="s">
        <v>424</v>
      </c>
      <c r="BS26" s="6">
        <v>32541235</v>
      </c>
      <c r="BT26" s="6">
        <f t="shared" si="10"/>
        <v>822410123</v>
      </c>
      <c r="BU26" s="9">
        <v>18719000</v>
      </c>
      <c r="BV26" s="8">
        <v>2.909</v>
      </c>
      <c r="BX26" s="5" t="s">
        <v>172</v>
      </c>
      <c r="BY26" s="6">
        <v>18548900</v>
      </c>
      <c r="BZ26" s="6">
        <f t="shared" si="16"/>
        <v>528570320</v>
      </c>
      <c r="CA26" s="9">
        <v>18700000</v>
      </c>
      <c r="CB26" s="10">
        <v>3.1733</v>
      </c>
      <c r="CC26" s="23"/>
      <c r="CD26" s="5" t="s">
        <v>23</v>
      </c>
      <c r="CE26" s="6">
        <v>32269004.810000002</v>
      </c>
      <c r="CF26" s="6">
        <f t="shared" si="17"/>
        <v>586031202.8699999</v>
      </c>
      <c r="CG26" s="9">
        <v>64000000</v>
      </c>
      <c r="CH26" s="8">
        <v>3.5078</v>
      </c>
    </row>
    <row r="27" spans="13:86" ht="15.75">
      <c r="M27" s="167"/>
      <c r="N27" s="157"/>
      <c r="O27" s="168"/>
      <c r="Q27" s="132" t="s">
        <v>1402</v>
      </c>
      <c r="R27" s="129">
        <v>552650223</v>
      </c>
      <c r="S27" s="129">
        <f t="shared" si="18"/>
        <v>7197141034</v>
      </c>
      <c r="U27" s="132" t="s">
        <v>1351</v>
      </c>
      <c r="V27" s="133">
        <v>455079581</v>
      </c>
      <c r="W27" s="129">
        <f>SUM(W26+V27)</f>
        <v>8451185089</v>
      </c>
      <c r="Y27" s="110" t="s">
        <v>1299</v>
      </c>
      <c r="Z27" s="111">
        <v>581046028</v>
      </c>
      <c r="AA27" s="111">
        <f>SUM(AA26+Z27)</f>
        <v>5633067123</v>
      </c>
      <c r="AC27" s="30" t="s">
        <v>1247</v>
      </c>
      <c r="AD27" s="30">
        <v>456799481</v>
      </c>
      <c r="AE27" s="30">
        <f>SUM(AE26+AD27)</f>
        <v>7805251439</v>
      </c>
      <c r="AG27" s="30" t="s">
        <v>831</v>
      </c>
      <c r="AH27" s="30">
        <v>633991655</v>
      </c>
      <c r="AI27" s="30">
        <f>SUM(AI26+AH27)</f>
        <v>7338786424</v>
      </c>
      <c r="AK27" s="30" t="s">
        <v>853</v>
      </c>
      <c r="AL27" s="30">
        <v>383272366</v>
      </c>
      <c r="AM27" s="30">
        <f>SUM(AM26+AL27)</f>
        <v>7427099212</v>
      </c>
      <c r="AO27" s="30" t="s">
        <v>904</v>
      </c>
      <c r="AP27" s="9">
        <v>660623294</v>
      </c>
      <c r="AQ27" s="9">
        <f>SUM(AQ26+AP27)</f>
        <v>7774317741</v>
      </c>
      <c r="AS27" s="30" t="s">
        <v>954</v>
      </c>
      <c r="AT27" s="9">
        <v>590089926</v>
      </c>
      <c r="AU27" s="9">
        <f>SUM(AT27+AU26)</f>
        <v>6179360698</v>
      </c>
      <c r="AW27" s="30" t="s">
        <v>1005</v>
      </c>
      <c r="AX27" s="9">
        <v>583066431</v>
      </c>
      <c r="AY27" s="9">
        <f>SUM(AY26+AX27)</f>
        <v>6085836425</v>
      </c>
      <c r="BA27" s="63" t="s">
        <v>1053</v>
      </c>
      <c r="BB27" s="39">
        <v>612139530</v>
      </c>
      <c r="BC27" s="39">
        <f>+BB27+BC26</f>
        <v>7051728293</v>
      </c>
      <c r="BE27" s="62" t="s">
        <v>1103</v>
      </c>
      <c r="BF27" s="30">
        <v>381268726</v>
      </c>
      <c r="BG27" s="30">
        <f>+BF27+BG26</f>
        <v>4570802947</v>
      </c>
      <c r="BI27" s="5" t="s">
        <v>1153</v>
      </c>
      <c r="BJ27" s="30">
        <v>262350162</v>
      </c>
      <c r="BK27" s="30">
        <f>+BJ27+BK26</f>
        <v>4059420470</v>
      </c>
      <c r="BM27" s="5" t="s">
        <v>675</v>
      </c>
      <c r="BN27" s="30">
        <v>38507035</v>
      </c>
      <c r="BO27" s="30">
        <f>+BN27+BO26</f>
        <v>627731287</v>
      </c>
      <c r="BP27" s="8">
        <v>2.9233</v>
      </c>
      <c r="BR27" s="5" t="s">
        <v>425</v>
      </c>
      <c r="BS27" s="6">
        <v>46232485</v>
      </c>
      <c r="BT27" s="6">
        <f>+BS27+BT26</f>
        <v>868642608</v>
      </c>
      <c r="BU27" s="9">
        <v>20033000.000000004</v>
      </c>
      <c r="BV27" s="8">
        <v>2.905</v>
      </c>
      <c r="BX27" s="5" t="s">
        <v>173</v>
      </c>
      <c r="BY27" s="6">
        <v>20013195</v>
      </c>
      <c r="BZ27" s="6">
        <f>+BY27+BZ26</f>
        <v>548583515</v>
      </c>
      <c r="CA27" s="9">
        <v>-8770000</v>
      </c>
      <c r="CB27" s="10">
        <v>3.2592</v>
      </c>
      <c r="CC27" s="23"/>
      <c r="CD27" s="5" t="s">
        <v>24</v>
      </c>
      <c r="CE27" s="6">
        <v>38072255.989999995</v>
      </c>
      <c r="CF27" s="6">
        <f>+CF26+CE27</f>
        <v>624103458.8599999</v>
      </c>
      <c r="CG27" s="9">
        <v>54000000</v>
      </c>
      <c r="CH27" s="8">
        <v>3.5362</v>
      </c>
    </row>
    <row r="28" spans="13:86" ht="15.75">
      <c r="M28" s="167"/>
      <c r="N28" s="157"/>
      <c r="O28" s="168"/>
      <c r="Q28" s="132" t="s">
        <v>1403</v>
      </c>
      <c r="R28" s="129">
        <v>536356399</v>
      </c>
      <c r="S28" s="129">
        <f t="shared" si="18"/>
        <v>7733497433</v>
      </c>
      <c r="U28" s="132" t="s">
        <v>1352</v>
      </c>
      <c r="V28" s="133">
        <v>674261904</v>
      </c>
      <c r="W28" s="129">
        <f t="shared" si="19"/>
        <v>9125446993</v>
      </c>
      <c r="Y28" s="96" t="s">
        <v>1300</v>
      </c>
      <c r="Z28" s="97">
        <v>584864876</v>
      </c>
      <c r="AA28" s="97">
        <f t="shared" si="3"/>
        <v>6217931999</v>
      </c>
      <c r="AC28" s="30" t="s">
        <v>1248</v>
      </c>
      <c r="AD28" s="30">
        <v>966866397</v>
      </c>
      <c r="AE28" s="30">
        <f t="shared" si="4"/>
        <v>8772117836</v>
      </c>
      <c r="AG28" s="30" t="s">
        <v>832</v>
      </c>
      <c r="AH28" s="30">
        <v>726337789</v>
      </c>
      <c r="AI28" s="30">
        <f t="shared" si="20"/>
        <v>8065124213</v>
      </c>
      <c r="AK28" s="30" t="s">
        <v>854</v>
      </c>
      <c r="AL28" s="30">
        <v>663138964</v>
      </c>
      <c r="AM28" s="30">
        <f t="shared" si="6"/>
        <v>8090238176</v>
      </c>
      <c r="AO28" s="30" t="s">
        <v>905</v>
      </c>
      <c r="AP28" s="9">
        <v>751805076</v>
      </c>
      <c r="AQ28" s="9">
        <f t="shared" si="7"/>
        <v>8526122817</v>
      </c>
      <c r="AS28" s="30" t="s">
        <v>955</v>
      </c>
      <c r="AT28" s="9">
        <v>461418276</v>
      </c>
      <c r="AU28" s="9">
        <f aca="true" t="shared" si="21" ref="AU28:AU61">SUM(AT28+AU27)</f>
        <v>6640778974</v>
      </c>
      <c r="AW28" s="30" t="s">
        <v>1006</v>
      </c>
      <c r="AX28" s="9">
        <v>643064483</v>
      </c>
      <c r="AY28" s="9">
        <f t="shared" si="9"/>
        <v>6728900908</v>
      </c>
      <c r="BA28" s="63" t="s">
        <v>1054</v>
      </c>
      <c r="BB28" s="39">
        <v>701990484</v>
      </c>
      <c r="BC28" s="39">
        <f t="shared" si="12"/>
        <v>7753718777</v>
      </c>
      <c r="BE28" s="62" t="s">
        <v>1104</v>
      </c>
      <c r="BF28" s="30">
        <v>437325205</v>
      </c>
      <c r="BG28" s="30">
        <f t="shared" si="13"/>
        <v>5008128152</v>
      </c>
      <c r="BI28" s="5" t="s">
        <v>1154</v>
      </c>
      <c r="BJ28" s="30">
        <v>354940094</v>
      </c>
      <c r="BK28" s="30">
        <f t="shared" si="14"/>
        <v>4414360564</v>
      </c>
      <c r="BM28" s="5" t="s">
        <v>676</v>
      </c>
      <c r="BN28" s="30">
        <v>44420696</v>
      </c>
      <c r="BO28" s="30">
        <f t="shared" si="15"/>
        <v>672151983</v>
      </c>
      <c r="BP28" s="8">
        <v>2.9258</v>
      </c>
      <c r="BR28" s="5" t="s">
        <v>426</v>
      </c>
      <c r="BS28" s="6">
        <v>47682088</v>
      </c>
      <c r="BT28" s="6">
        <f t="shared" si="10"/>
        <v>916324696</v>
      </c>
      <c r="BU28" s="9">
        <v>20711306.78</v>
      </c>
      <c r="BV28" s="8">
        <v>2.9175</v>
      </c>
      <c r="BX28" s="5" t="s">
        <v>174</v>
      </c>
      <c r="BY28" s="6">
        <v>38604640</v>
      </c>
      <c r="BZ28" s="6">
        <f t="shared" si="16"/>
        <v>587188155</v>
      </c>
      <c r="CA28" s="9">
        <v>3240000</v>
      </c>
      <c r="CB28" s="10">
        <v>3.3433</v>
      </c>
      <c r="CC28" s="23"/>
      <c r="CD28" s="5" t="s">
        <v>25</v>
      </c>
      <c r="CE28" s="6">
        <v>25093948.47</v>
      </c>
      <c r="CF28" s="6">
        <f t="shared" si="17"/>
        <v>649197407.3299999</v>
      </c>
      <c r="CG28" s="9">
        <v>49000000</v>
      </c>
      <c r="CH28" s="8">
        <v>3.5833</v>
      </c>
    </row>
    <row r="29" spans="13:86" ht="15.75">
      <c r="M29" s="167"/>
      <c r="N29" s="157"/>
      <c r="O29" s="168"/>
      <c r="Q29" s="132" t="s">
        <v>1404</v>
      </c>
      <c r="R29" s="129">
        <v>605966685</v>
      </c>
      <c r="S29" s="129">
        <f t="shared" si="18"/>
        <v>8339464118</v>
      </c>
      <c r="U29" s="132" t="s">
        <v>1353</v>
      </c>
      <c r="V29" s="133">
        <v>821259242</v>
      </c>
      <c r="W29" s="129">
        <f t="shared" si="19"/>
        <v>9946706235</v>
      </c>
      <c r="Y29" s="96" t="s">
        <v>1301</v>
      </c>
      <c r="Z29" s="97">
        <v>746505820</v>
      </c>
      <c r="AA29" s="97">
        <f t="shared" si="3"/>
        <v>6964437819</v>
      </c>
      <c r="AC29" s="30" t="s">
        <v>1249</v>
      </c>
      <c r="AD29" s="30">
        <v>670493128</v>
      </c>
      <c r="AE29" s="30">
        <f t="shared" si="4"/>
        <v>9442610964</v>
      </c>
      <c r="AG29" s="30" t="s">
        <v>833</v>
      </c>
      <c r="AH29" s="30">
        <v>785377628</v>
      </c>
      <c r="AI29" s="30">
        <f t="shared" si="20"/>
        <v>8850501841</v>
      </c>
      <c r="AK29" s="30" t="s">
        <v>855</v>
      </c>
      <c r="AL29" s="30">
        <v>620664302</v>
      </c>
      <c r="AM29" s="30">
        <f t="shared" si="6"/>
        <v>8710902478</v>
      </c>
      <c r="AO29" s="30" t="s">
        <v>906</v>
      </c>
      <c r="AP29" s="9">
        <v>717533870</v>
      </c>
      <c r="AQ29" s="9">
        <f t="shared" si="7"/>
        <v>9243656687</v>
      </c>
      <c r="AS29" s="30" t="s">
        <v>956</v>
      </c>
      <c r="AT29" s="9">
        <v>776108959</v>
      </c>
      <c r="AU29" s="9">
        <f t="shared" si="21"/>
        <v>7416887933</v>
      </c>
      <c r="AW29" s="30" t="s">
        <v>1007</v>
      </c>
      <c r="AX29" s="9">
        <v>544054481</v>
      </c>
      <c r="AY29" s="9">
        <f t="shared" si="9"/>
        <v>7272955389</v>
      </c>
      <c r="BA29" s="63" t="s">
        <v>1055</v>
      </c>
      <c r="BB29" s="39">
        <v>568297416</v>
      </c>
      <c r="BC29" s="39">
        <f t="shared" si="12"/>
        <v>8322016193</v>
      </c>
      <c r="BE29" s="62" t="s">
        <v>1105</v>
      </c>
      <c r="BF29" s="30">
        <v>420248668</v>
      </c>
      <c r="BG29" s="30">
        <f t="shared" si="13"/>
        <v>5428376820</v>
      </c>
      <c r="BI29" s="5" t="s">
        <v>1155</v>
      </c>
      <c r="BJ29" s="30">
        <v>368243941</v>
      </c>
      <c r="BK29" s="30">
        <f t="shared" si="14"/>
        <v>4782604505</v>
      </c>
      <c r="BM29" s="5" t="s">
        <v>677</v>
      </c>
      <c r="BN29" s="30">
        <v>47737100</v>
      </c>
      <c r="BO29" s="30">
        <f t="shared" si="15"/>
        <v>719889083</v>
      </c>
      <c r="BP29" s="8">
        <v>2.926</v>
      </c>
      <c r="BR29" s="5" t="s">
        <v>427</v>
      </c>
      <c r="BS29" s="6">
        <v>47370175</v>
      </c>
      <c r="BT29" s="6">
        <f t="shared" si="10"/>
        <v>963694871</v>
      </c>
      <c r="BU29" s="9">
        <v>21505999.999999996</v>
      </c>
      <c r="BV29" s="8">
        <v>2.9428</v>
      </c>
      <c r="BX29" s="5" t="s">
        <v>175</v>
      </c>
      <c r="BY29" s="6">
        <v>9167627</v>
      </c>
      <c r="BZ29" s="6">
        <f t="shared" si="16"/>
        <v>596355782</v>
      </c>
      <c r="CA29" s="9">
        <v>-440000</v>
      </c>
      <c r="CB29" s="10">
        <v>3.335</v>
      </c>
      <c r="CC29" s="23"/>
      <c r="CD29" s="5" t="s">
        <v>26</v>
      </c>
      <c r="CE29" s="6">
        <v>35040841</v>
      </c>
      <c r="CF29" s="6">
        <f t="shared" si="17"/>
        <v>684238248.3299999</v>
      </c>
      <c r="CG29" s="9">
        <v>52500000</v>
      </c>
      <c r="CH29" s="8">
        <v>3.636</v>
      </c>
    </row>
    <row r="30" spans="13:86" ht="15.75">
      <c r="M30" s="167"/>
      <c r="N30" s="157"/>
      <c r="O30" s="168"/>
      <c r="Q30" s="132" t="s">
        <v>1405</v>
      </c>
      <c r="R30" s="129">
        <v>482409720</v>
      </c>
      <c r="S30" s="129">
        <f t="shared" si="18"/>
        <v>8821873838</v>
      </c>
      <c r="U30" s="132" t="s">
        <v>1354</v>
      </c>
      <c r="V30" s="133">
        <v>773426816</v>
      </c>
      <c r="W30" s="129">
        <f t="shared" si="19"/>
        <v>10720133051</v>
      </c>
      <c r="Y30" s="96" t="s">
        <v>1303</v>
      </c>
      <c r="Z30" s="97">
        <v>609273184</v>
      </c>
      <c r="AA30" s="97">
        <f t="shared" si="3"/>
        <v>7573711003</v>
      </c>
      <c r="AC30" s="30" t="s">
        <v>1250</v>
      </c>
      <c r="AD30" s="30">
        <v>726515360</v>
      </c>
      <c r="AE30" s="30">
        <f t="shared" si="4"/>
        <v>10169126324</v>
      </c>
      <c r="AG30" s="30" t="s">
        <v>834</v>
      </c>
      <c r="AH30" s="30">
        <v>740920931</v>
      </c>
      <c r="AI30" s="30">
        <f t="shared" si="20"/>
        <v>9591422772</v>
      </c>
      <c r="AK30" s="30" t="s">
        <v>856</v>
      </c>
      <c r="AL30" s="30">
        <v>554023567</v>
      </c>
      <c r="AM30" s="30">
        <f t="shared" si="6"/>
        <v>9264926045</v>
      </c>
      <c r="AO30" s="30" t="s">
        <v>907</v>
      </c>
      <c r="AP30" s="9">
        <v>799277018</v>
      </c>
      <c r="AQ30" s="9">
        <f t="shared" si="7"/>
        <v>10042933705</v>
      </c>
      <c r="AS30" s="30" t="s">
        <v>957</v>
      </c>
      <c r="AT30" s="9">
        <v>396554881</v>
      </c>
      <c r="AU30" s="9">
        <f t="shared" si="21"/>
        <v>7813442814</v>
      </c>
      <c r="AW30" s="30" t="s">
        <v>1008</v>
      </c>
      <c r="AX30" s="9">
        <v>414651284</v>
      </c>
      <c r="AY30" s="9">
        <f t="shared" si="9"/>
        <v>7687606673</v>
      </c>
      <c r="BA30" s="63" t="s">
        <v>1056</v>
      </c>
      <c r="BB30" s="39">
        <v>405012029</v>
      </c>
      <c r="BC30" s="39">
        <f t="shared" si="12"/>
        <v>8727028222</v>
      </c>
      <c r="BE30" s="62" t="s">
        <v>1106</v>
      </c>
      <c r="BF30" s="30">
        <v>332523926</v>
      </c>
      <c r="BG30" s="30">
        <f t="shared" si="13"/>
        <v>5760900746</v>
      </c>
      <c r="BI30" s="5" t="s">
        <v>1156</v>
      </c>
      <c r="BJ30" s="30">
        <v>302381013</v>
      </c>
      <c r="BK30" s="30">
        <f t="shared" si="14"/>
        <v>5084985518</v>
      </c>
      <c r="BM30" s="5" t="s">
        <v>678</v>
      </c>
      <c r="BN30" s="30">
        <v>45673067</v>
      </c>
      <c r="BO30" s="30">
        <f t="shared" si="15"/>
        <v>765562150</v>
      </c>
      <c r="BP30" s="8">
        <v>2.9253</v>
      </c>
      <c r="BR30" s="5" t="s">
        <v>428</v>
      </c>
      <c r="BS30" s="6">
        <v>42818391</v>
      </c>
      <c r="BT30" s="6">
        <f t="shared" si="10"/>
        <v>1006513262</v>
      </c>
      <c r="BU30" s="9">
        <v>20390000</v>
      </c>
      <c r="BV30" s="8">
        <v>2.9327</v>
      </c>
      <c r="BX30" s="5" t="s">
        <v>176</v>
      </c>
      <c r="BY30" s="6">
        <v>28763151</v>
      </c>
      <c r="BZ30" s="6">
        <f t="shared" si="16"/>
        <v>625118933</v>
      </c>
      <c r="CA30" s="9">
        <v>6580000</v>
      </c>
      <c r="CB30" s="10">
        <v>3.24</v>
      </c>
      <c r="CC30" s="23"/>
      <c r="CD30" s="5" t="s">
        <v>27</v>
      </c>
      <c r="CE30" s="6">
        <v>36981129</v>
      </c>
      <c r="CF30" s="6">
        <f t="shared" si="17"/>
        <v>721219377.3299999</v>
      </c>
      <c r="CG30" s="9">
        <v>63500000</v>
      </c>
      <c r="CH30" s="8">
        <v>3.7058</v>
      </c>
    </row>
    <row r="31" spans="13:86" ht="15.75">
      <c r="M31" s="167"/>
      <c r="N31" s="157"/>
      <c r="O31" s="168"/>
      <c r="Q31" s="132" t="s">
        <v>1406</v>
      </c>
      <c r="R31" s="129">
        <v>575001642</v>
      </c>
      <c r="S31" s="129">
        <f t="shared" si="18"/>
        <v>9396875480</v>
      </c>
      <c r="U31" s="132" t="s">
        <v>1363</v>
      </c>
      <c r="V31" s="133">
        <v>570705996</v>
      </c>
      <c r="W31" s="129">
        <f aca="true" t="shared" si="22" ref="W31:W37">SUM(W30+V31)</f>
        <v>11290839047</v>
      </c>
      <c r="Y31" s="96" t="s">
        <v>1302</v>
      </c>
      <c r="Z31" s="97">
        <v>418144673</v>
      </c>
      <c r="AA31" s="97">
        <f>SUM(AA30+Z31)</f>
        <v>7991855676</v>
      </c>
      <c r="AC31" s="30" t="s">
        <v>1251</v>
      </c>
      <c r="AD31" s="30">
        <v>612591332</v>
      </c>
      <c r="AE31" s="30">
        <f>SUM(AE30+AD31)</f>
        <v>10781717656</v>
      </c>
      <c r="AG31" s="30" t="s">
        <v>835</v>
      </c>
      <c r="AH31" s="30">
        <v>719670174</v>
      </c>
      <c r="AI31" s="30">
        <f>SUM(AI30+AH31)</f>
        <v>10311092946</v>
      </c>
      <c r="AK31" s="30" t="s">
        <v>857</v>
      </c>
      <c r="AL31" s="30">
        <v>505094989</v>
      </c>
      <c r="AM31" s="30">
        <f>SUM(AM30+AL31)</f>
        <v>9770021034</v>
      </c>
      <c r="AO31" s="30" t="s">
        <v>908</v>
      </c>
      <c r="AP31" s="9">
        <v>700812466</v>
      </c>
      <c r="AQ31" s="9">
        <f>SUM(AQ30+AP31)</f>
        <v>10743746171</v>
      </c>
      <c r="AS31" s="30" t="s">
        <v>958</v>
      </c>
      <c r="AT31" s="9">
        <v>527828591</v>
      </c>
      <c r="AU31" s="9">
        <f>SUM(AT31+AU30)</f>
        <v>8341271405</v>
      </c>
      <c r="AW31" s="30" t="s">
        <v>1009</v>
      </c>
      <c r="AX31" s="9">
        <v>509925845</v>
      </c>
      <c r="AY31" s="9">
        <f>SUM(AY30+AX31)</f>
        <v>8197532518</v>
      </c>
      <c r="BA31" s="63" t="s">
        <v>1057</v>
      </c>
      <c r="BB31" s="39">
        <v>592873188</v>
      </c>
      <c r="BC31" s="39">
        <f>+BB31+BC30</f>
        <v>9319901410</v>
      </c>
      <c r="BE31" s="62" t="s">
        <v>1107</v>
      </c>
      <c r="BF31" s="30">
        <v>534431574</v>
      </c>
      <c r="BG31" s="30">
        <f>+BF31+BG30</f>
        <v>6295332320</v>
      </c>
      <c r="BI31" s="5" t="s">
        <v>1157</v>
      </c>
      <c r="BJ31" s="30">
        <v>331737622</v>
      </c>
      <c r="BK31" s="30">
        <f>+BJ31+BK30</f>
        <v>5416723140</v>
      </c>
      <c r="BM31" s="5" t="s">
        <v>679</v>
      </c>
      <c r="BN31" s="30">
        <v>36567946</v>
      </c>
      <c r="BO31" s="30">
        <f>+BN31+BO30</f>
        <v>802130096</v>
      </c>
      <c r="BP31" s="8">
        <v>2.9202</v>
      </c>
      <c r="BR31" s="5" t="s">
        <v>429</v>
      </c>
      <c r="BS31" s="6">
        <v>26793758</v>
      </c>
      <c r="BT31" s="6">
        <f>+BS31+BT30</f>
        <v>1033307020</v>
      </c>
      <c r="BU31" s="9">
        <v>14052000.000000002</v>
      </c>
      <c r="BV31" s="8">
        <v>2.939</v>
      </c>
      <c r="BX31" s="5" t="s">
        <v>177</v>
      </c>
      <c r="BY31" s="6">
        <v>23227872</v>
      </c>
      <c r="BZ31" s="6">
        <f>+BY31+BZ30</f>
        <v>648346805</v>
      </c>
      <c r="CA31" s="9">
        <v>6970000</v>
      </c>
      <c r="CB31" s="10">
        <v>3.1817</v>
      </c>
      <c r="CC31" s="23"/>
      <c r="CD31" s="5" t="s">
        <v>28</v>
      </c>
      <c r="CE31" s="6">
        <v>43076423.18</v>
      </c>
      <c r="CF31" s="6">
        <f>+CF30+CE31</f>
        <v>764295800.5099999</v>
      </c>
      <c r="CG31" s="9">
        <v>72200000</v>
      </c>
      <c r="CH31" s="8">
        <v>3.85</v>
      </c>
    </row>
    <row r="32" spans="13:86" ht="15.75">
      <c r="M32" s="167"/>
      <c r="N32" s="157"/>
      <c r="O32" s="168"/>
      <c r="Q32" s="132" t="s">
        <v>1407</v>
      </c>
      <c r="R32" s="129">
        <v>598886774</v>
      </c>
      <c r="S32" s="129">
        <f t="shared" si="18"/>
        <v>9995762254</v>
      </c>
      <c r="U32" s="132" t="s">
        <v>1355</v>
      </c>
      <c r="V32" s="133">
        <v>525840507</v>
      </c>
      <c r="W32" s="129">
        <f t="shared" si="22"/>
        <v>11816679554</v>
      </c>
      <c r="Y32" s="96" t="s">
        <v>1304</v>
      </c>
      <c r="Z32" s="97">
        <v>573449228</v>
      </c>
      <c r="AA32" s="97">
        <f>SUM(AA31+Z32)</f>
        <v>8565304904</v>
      </c>
      <c r="AC32" s="30" t="s">
        <v>1252</v>
      </c>
      <c r="AD32" s="30">
        <v>528807030</v>
      </c>
      <c r="AE32" s="30">
        <f>SUM(AE31+AD32)</f>
        <v>11310524686</v>
      </c>
      <c r="AG32" s="30" t="s">
        <v>1196</v>
      </c>
      <c r="AH32" s="30">
        <v>607248394</v>
      </c>
      <c r="AI32" s="30">
        <f>SUM(AI31+AH32)</f>
        <v>10918341340</v>
      </c>
      <c r="AK32" s="30" t="s">
        <v>858</v>
      </c>
      <c r="AL32" s="30">
        <v>519601031</v>
      </c>
      <c r="AM32" s="30">
        <f>SUM(AM31+AL32)</f>
        <v>10289622065</v>
      </c>
      <c r="AO32" s="30" t="s">
        <v>909</v>
      </c>
      <c r="AP32" s="9">
        <v>838706844</v>
      </c>
      <c r="AQ32" s="9">
        <f>SUM(AQ31+AP32)</f>
        <v>11582453015</v>
      </c>
      <c r="AS32" s="30" t="s">
        <v>959</v>
      </c>
      <c r="AT32" s="9">
        <v>572839080</v>
      </c>
      <c r="AU32" s="9">
        <f>SUM(AT32+AU31)</f>
        <v>8914110485</v>
      </c>
      <c r="AW32" s="30" t="s">
        <v>1010</v>
      </c>
      <c r="AX32" s="9">
        <v>460086651</v>
      </c>
      <c r="AY32" s="9">
        <f>SUM(AY31+AX32)</f>
        <v>8657619169</v>
      </c>
      <c r="BA32" s="63" t="s">
        <v>1058</v>
      </c>
      <c r="BB32" s="39">
        <v>480925660</v>
      </c>
      <c r="BC32" s="39">
        <f>+BB32+BC31</f>
        <v>9800827070</v>
      </c>
      <c r="BE32" s="62" t="s">
        <v>1108</v>
      </c>
      <c r="BF32" s="30">
        <v>439807246</v>
      </c>
      <c r="BG32" s="30">
        <f>+BF32+BG31</f>
        <v>6735139566</v>
      </c>
      <c r="BI32" s="5" t="s">
        <v>1158</v>
      </c>
      <c r="BJ32" s="30">
        <v>294591383</v>
      </c>
      <c r="BK32" s="30">
        <f>+BJ32+BK31</f>
        <v>5711314523</v>
      </c>
      <c r="BM32" s="5" t="s">
        <v>680</v>
      </c>
      <c r="BN32" s="30">
        <v>33543438</v>
      </c>
      <c r="BO32" s="30">
        <f>+BN32+BO31</f>
        <v>835673534</v>
      </c>
      <c r="BP32" s="8">
        <v>2.9243</v>
      </c>
      <c r="BR32" s="5" t="s">
        <v>430</v>
      </c>
      <c r="BS32" s="6">
        <v>35377034</v>
      </c>
      <c r="BT32" s="6">
        <f>+BS32+BT31</f>
        <v>1068684054</v>
      </c>
      <c r="BU32" s="9">
        <v>10135000</v>
      </c>
      <c r="BV32" s="8">
        <v>2.9252</v>
      </c>
      <c r="BX32" s="5" t="s">
        <v>178</v>
      </c>
      <c r="BY32" s="6">
        <v>14978656</v>
      </c>
      <c r="BZ32" s="6">
        <f>+BY32+BZ31</f>
        <v>663325461</v>
      </c>
      <c r="CA32" s="9">
        <v>10350000</v>
      </c>
      <c r="CB32" s="10">
        <v>3.1983</v>
      </c>
      <c r="CC32" s="23"/>
      <c r="CD32" s="5" t="s">
        <v>29</v>
      </c>
      <c r="CE32" s="6">
        <v>52515265</v>
      </c>
      <c r="CF32" s="6">
        <f>+CF31+CE32</f>
        <v>816811065.5099999</v>
      </c>
      <c r="CG32" s="9">
        <v>93000000</v>
      </c>
      <c r="CH32" s="8">
        <v>3.8675</v>
      </c>
    </row>
    <row r="33" spans="13:86" ht="15.75">
      <c r="M33" s="167"/>
      <c r="N33" s="157"/>
      <c r="O33" s="168"/>
      <c r="Q33" s="179" t="s">
        <v>1408</v>
      </c>
      <c r="R33" s="155">
        <v>595481936</v>
      </c>
      <c r="S33" s="129">
        <f t="shared" si="18"/>
        <v>10591244190</v>
      </c>
      <c r="U33" s="132" t="s">
        <v>1356</v>
      </c>
      <c r="V33" s="133">
        <v>434654730</v>
      </c>
      <c r="W33" s="129">
        <f t="shared" si="22"/>
        <v>12251334284</v>
      </c>
      <c r="Y33" s="96" t="s">
        <v>1305</v>
      </c>
      <c r="Z33" s="97">
        <v>789308066</v>
      </c>
      <c r="AA33" s="97">
        <f t="shared" si="3"/>
        <v>9354612970</v>
      </c>
      <c r="AB33" s="70"/>
      <c r="AC33" s="30" t="s">
        <v>1253</v>
      </c>
      <c r="AD33" s="30">
        <v>583121583</v>
      </c>
      <c r="AE33" s="30">
        <f t="shared" si="4"/>
        <v>11893646269</v>
      </c>
      <c r="AG33" s="30" t="s">
        <v>1197</v>
      </c>
      <c r="AH33" s="30">
        <v>829187886</v>
      </c>
      <c r="AI33" s="30">
        <f t="shared" si="20"/>
        <v>11747529226</v>
      </c>
      <c r="AK33" s="30" t="s">
        <v>859</v>
      </c>
      <c r="AL33" s="30">
        <v>440156187</v>
      </c>
      <c r="AM33" s="30">
        <f t="shared" si="6"/>
        <v>10729778252</v>
      </c>
      <c r="AO33" s="30" t="s">
        <v>910</v>
      </c>
      <c r="AP33" s="9">
        <v>767893181</v>
      </c>
      <c r="AQ33" s="9">
        <f t="shared" si="7"/>
        <v>12350346196</v>
      </c>
      <c r="AS33" s="30" t="s">
        <v>960</v>
      </c>
      <c r="AT33" s="9">
        <v>701376312</v>
      </c>
      <c r="AU33" s="9">
        <f t="shared" si="21"/>
        <v>9615486797</v>
      </c>
      <c r="AW33" s="30" t="s">
        <v>1011</v>
      </c>
      <c r="AX33" s="9">
        <v>380797214</v>
      </c>
      <c r="AY33" s="9">
        <f t="shared" si="9"/>
        <v>9038416383</v>
      </c>
      <c r="BA33" s="63" t="s">
        <v>1059</v>
      </c>
      <c r="BB33" s="39">
        <v>379542689</v>
      </c>
      <c r="BC33" s="39">
        <f t="shared" si="12"/>
        <v>10180369759</v>
      </c>
      <c r="BE33" s="62" t="s">
        <v>1109</v>
      </c>
      <c r="BF33" s="36">
        <v>443575787</v>
      </c>
      <c r="BG33" s="30">
        <f t="shared" si="13"/>
        <v>7178715353</v>
      </c>
      <c r="BI33" s="5" t="s">
        <v>1159</v>
      </c>
      <c r="BJ33" s="30">
        <v>292309187</v>
      </c>
      <c r="BK33" s="30">
        <f t="shared" si="14"/>
        <v>6003623710</v>
      </c>
      <c r="BM33" s="5" t="s">
        <v>681</v>
      </c>
      <c r="BN33" s="30">
        <v>38641401</v>
      </c>
      <c r="BO33" s="30">
        <f t="shared" si="15"/>
        <v>874314935</v>
      </c>
      <c r="BP33" s="8">
        <v>2.9213</v>
      </c>
      <c r="BR33" s="5" t="s">
        <v>431</v>
      </c>
      <c r="BS33" s="6">
        <v>31765221</v>
      </c>
      <c r="BT33" s="6">
        <f t="shared" si="10"/>
        <v>1100449275</v>
      </c>
      <c r="BU33" s="9">
        <v>15751999.999999996</v>
      </c>
      <c r="BV33" s="8">
        <v>2.9337</v>
      </c>
      <c r="BX33" s="5" t="s">
        <v>179</v>
      </c>
      <c r="BY33" s="6">
        <v>9877752</v>
      </c>
      <c r="BZ33" s="6">
        <f t="shared" si="16"/>
        <v>673203213</v>
      </c>
      <c r="CA33" s="9">
        <v>17200000</v>
      </c>
      <c r="CB33" s="10">
        <v>3.1567</v>
      </c>
      <c r="CC33" s="23"/>
      <c r="CD33" s="5" t="s">
        <v>30</v>
      </c>
      <c r="CE33" s="6">
        <v>26376412</v>
      </c>
      <c r="CF33" s="6">
        <f t="shared" si="17"/>
        <v>843187477.5099999</v>
      </c>
      <c r="CG33" s="9">
        <v>65800000</v>
      </c>
      <c r="CH33" s="8">
        <v>3.8092</v>
      </c>
    </row>
    <row r="34" spans="13:86" s="75" customFormat="1" ht="15.75">
      <c r="M34" s="169"/>
      <c r="N34" s="158"/>
      <c r="O34" s="170"/>
      <c r="Q34" s="132" t="s">
        <v>1409</v>
      </c>
      <c r="R34" s="129">
        <v>308784682</v>
      </c>
      <c r="S34" s="129">
        <f t="shared" si="18"/>
        <v>10900028872</v>
      </c>
      <c r="T34"/>
      <c r="U34" s="132" t="s">
        <v>1357</v>
      </c>
      <c r="V34" s="133">
        <v>319914561</v>
      </c>
      <c r="W34" s="129">
        <f t="shared" si="22"/>
        <v>12571248845</v>
      </c>
      <c r="Y34" s="112" t="s">
        <v>1306</v>
      </c>
      <c r="Z34" s="113">
        <v>610830297</v>
      </c>
      <c r="AA34" s="97">
        <f t="shared" si="3"/>
        <v>9965443267</v>
      </c>
      <c r="AB34" s="89"/>
      <c r="AC34" s="74" t="s">
        <v>1255</v>
      </c>
      <c r="AD34" s="74">
        <v>451420005</v>
      </c>
      <c r="AE34" s="30">
        <f t="shared" si="4"/>
        <v>12345066274</v>
      </c>
      <c r="AG34" s="74" t="s">
        <v>1198</v>
      </c>
      <c r="AH34" s="74">
        <v>423968015</v>
      </c>
      <c r="AI34" s="30">
        <f t="shared" si="20"/>
        <v>12171497241</v>
      </c>
      <c r="AK34" s="74" t="s">
        <v>860</v>
      </c>
      <c r="AL34" s="74">
        <v>465388419</v>
      </c>
      <c r="AM34" s="74">
        <f t="shared" si="6"/>
        <v>11195166671</v>
      </c>
      <c r="AO34" s="74" t="s">
        <v>911</v>
      </c>
      <c r="AP34" s="74">
        <v>461351124</v>
      </c>
      <c r="AQ34" s="74">
        <f t="shared" si="7"/>
        <v>12811697320</v>
      </c>
      <c r="AS34" s="74" t="s">
        <v>961</v>
      </c>
      <c r="AT34" s="74">
        <v>537054347</v>
      </c>
      <c r="AU34" s="74">
        <f t="shared" si="21"/>
        <v>10152541144</v>
      </c>
      <c r="AW34" s="74" t="s">
        <v>1012</v>
      </c>
      <c r="AX34" s="74">
        <v>406623572</v>
      </c>
      <c r="AY34" s="74">
        <f t="shared" si="9"/>
        <v>9445039955</v>
      </c>
      <c r="BA34" s="76" t="s">
        <v>1060</v>
      </c>
      <c r="BB34" s="77">
        <v>242389094</v>
      </c>
      <c r="BC34" s="77">
        <f t="shared" si="12"/>
        <v>10422758853</v>
      </c>
      <c r="BE34" s="78" t="s">
        <v>1110</v>
      </c>
      <c r="BF34" s="74">
        <v>344636787</v>
      </c>
      <c r="BG34" s="74">
        <f t="shared" si="13"/>
        <v>7523352140</v>
      </c>
      <c r="BI34" s="79" t="s">
        <v>1160</v>
      </c>
      <c r="BJ34" s="74">
        <v>257783549</v>
      </c>
      <c r="BK34" s="74">
        <f t="shared" si="14"/>
        <v>6261407259</v>
      </c>
      <c r="BM34" s="79" t="s">
        <v>682</v>
      </c>
      <c r="BN34" s="74">
        <v>38019502</v>
      </c>
      <c r="BO34" s="74">
        <f t="shared" si="15"/>
        <v>912334437</v>
      </c>
      <c r="BP34" s="80">
        <v>2.9177</v>
      </c>
      <c r="BR34" s="79" t="s">
        <v>432</v>
      </c>
      <c r="BS34" s="81">
        <v>33978777</v>
      </c>
      <c r="BT34" s="81">
        <f t="shared" si="10"/>
        <v>1134428052</v>
      </c>
      <c r="BU34" s="74">
        <v>11077999.999999998</v>
      </c>
      <c r="BV34" s="80">
        <v>2.96</v>
      </c>
      <c r="BX34" s="79" t="s">
        <v>180</v>
      </c>
      <c r="BY34" s="81">
        <v>22969668</v>
      </c>
      <c r="BZ34" s="81">
        <f t="shared" si="16"/>
        <v>696172881</v>
      </c>
      <c r="CA34" s="74">
        <v>14050000</v>
      </c>
      <c r="CB34" s="80">
        <v>3.1533</v>
      </c>
      <c r="CC34" s="82"/>
      <c r="CD34" s="79" t="s">
        <v>31</v>
      </c>
      <c r="CE34" s="81">
        <v>38840901</v>
      </c>
      <c r="CF34" s="81">
        <f t="shared" si="17"/>
        <v>882028378.5099999</v>
      </c>
      <c r="CG34" s="74">
        <v>60800000</v>
      </c>
      <c r="CH34" s="80">
        <v>3.8037</v>
      </c>
    </row>
    <row r="35" spans="13:86" s="100" customFormat="1" ht="15.75">
      <c r="M35" s="171"/>
      <c r="N35" s="159"/>
      <c r="O35" s="172"/>
      <c r="Q35" s="132" t="s">
        <v>1410</v>
      </c>
      <c r="R35" s="129">
        <v>478458099</v>
      </c>
      <c r="S35" s="129">
        <f t="shared" si="18"/>
        <v>11378486971</v>
      </c>
      <c r="T35"/>
      <c r="U35" s="132" t="s">
        <v>1358</v>
      </c>
      <c r="V35" s="133">
        <v>709640208</v>
      </c>
      <c r="W35" s="129">
        <f>SUM(W34+V35)</f>
        <v>13280889053</v>
      </c>
      <c r="Y35" s="96" t="s">
        <v>1307</v>
      </c>
      <c r="Z35" s="97">
        <v>708422626</v>
      </c>
      <c r="AA35" s="97">
        <f>SUM(AA34+Z35)</f>
        <v>10673865893</v>
      </c>
      <c r="AB35" s="98"/>
      <c r="AC35" s="99" t="s">
        <v>1254</v>
      </c>
      <c r="AD35" s="99">
        <v>760733690</v>
      </c>
      <c r="AE35" s="99">
        <f>SUM(AE34+AD35)</f>
        <v>13105799964</v>
      </c>
      <c r="AG35" s="99" t="s">
        <v>1199</v>
      </c>
      <c r="AH35" s="99">
        <v>628368525</v>
      </c>
      <c r="AI35" s="99">
        <f>SUM(AI34+AH35)</f>
        <v>12799865766</v>
      </c>
      <c r="AK35" s="99" t="s">
        <v>861</v>
      </c>
      <c r="AL35" s="99">
        <v>793250857</v>
      </c>
      <c r="AM35" s="99">
        <f>SUM(AM34+AL35)</f>
        <v>11988417528</v>
      </c>
      <c r="AO35" s="99" t="s">
        <v>1193</v>
      </c>
      <c r="AP35" s="101">
        <v>609746399</v>
      </c>
      <c r="AQ35" s="101">
        <f>SUM(AQ34+AP35)</f>
        <v>13421443719</v>
      </c>
      <c r="AS35" s="99" t="s">
        <v>962</v>
      </c>
      <c r="AT35" s="101">
        <v>690976619</v>
      </c>
      <c r="AU35" s="101">
        <f>SUM(AT35+AU34)</f>
        <v>10843517763</v>
      </c>
      <c r="AW35" s="99" t="s">
        <v>1013</v>
      </c>
      <c r="AX35" s="101">
        <v>412019810</v>
      </c>
      <c r="AY35" s="101">
        <f>SUM(AY34+AX35)</f>
        <v>9857059765</v>
      </c>
      <c r="BA35" s="102" t="s">
        <v>1061</v>
      </c>
      <c r="BB35" s="103">
        <v>415753594</v>
      </c>
      <c r="BC35" s="103">
        <f>+BB35+BC34</f>
        <v>10838512447</v>
      </c>
      <c r="BE35" s="104" t="s">
        <v>1111</v>
      </c>
      <c r="BF35" s="99">
        <v>485804724</v>
      </c>
      <c r="BG35" s="99">
        <f>+BF35+BG34</f>
        <v>8009156864</v>
      </c>
      <c r="BI35" s="105" t="s">
        <v>1161</v>
      </c>
      <c r="BJ35" s="99">
        <v>314333937</v>
      </c>
      <c r="BK35" s="99">
        <f>+BJ35+BK34</f>
        <v>6575741196</v>
      </c>
      <c r="BM35" s="105" t="s">
        <v>683</v>
      </c>
      <c r="BN35" s="99">
        <v>23855687</v>
      </c>
      <c r="BO35" s="99">
        <f>+BN35+BO34</f>
        <v>936190124</v>
      </c>
      <c r="BP35" s="106">
        <v>2.919</v>
      </c>
      <c r="BR35" s="105" t="s">
        <v>433</v>
      </c>
      <c r="BS35" s="107">
        <v>27838855</v>
      </c>
      <c r="BT35" s="107">
        <f>+BS35+BT34</f>
        <v>1162266907</v>
      </c>
      <c r="BU35" s="101">
        <v>10556999.999999996</v>
      </c>
      <c r="BV35" s="106">
        <v>2.9613</v>
      </c>
      <c r="BX35" s="105" t="s">
        <v>181</v>
      </c>
      <c r="BY35" s="107">
        <v>25447072</v>
      </c>
      <c r="BZ35" s="107">
        <f>+BY35+BZ34</f>
        <v>721619953</v>
      </c>
      <c r="CA35" s="101">
        <v>8990000</v>
      </c>
      <c r="CB35" s="108">
        <v>3.1458</v>
      </c>
      <c r="CC35" s="109"/>
      <c r="CD35" s="105" t="s">
        <v>32</v>
      </c>
      <c r="CE35" s="107">
        <v>30508792</v>
      </c>
      <c r="CF35" s="107">
        <f>+CF34+CE35</f>
        <v>912537170.5099999</v>
      </c>
      <c r="CG35" s="101">
        <v>67000000</v>
      </c>
      <c r="CH35" s="108">
        <v>3.7912</v>
      </c>
    </row>
    <row r="36" spans="13:86" ht="15.75">
      <c r="M36" s="167"/>
      <c r="N36" s="157"/>
      <c r="O36" s="168"/>
      <c r="Q36" s="132" t="s">
        <v>1411</v>
      </c>
      <c r="R36" s="129">
        <v>606772908</v>
      </c>
      <c r="S36" s="129">
        <f>SUM(S35+R36)</f>
        <v>11985259879</v>
      </c>
      <c r="U36" s="132" t="s">
        <v>1359</v>
      </c>
      <c r="V36" s="134">
        <v>449563916</v>
      </c>
      <c r="W36" s="129">
        <f>SUM(W35+V36)</f>
        <v>13730452969</v>
      </c>
      <c r="Y36" s="96" t="s">
        <v>1308</v>
      </c>
      <c r="Z36" s="97">
        <v>606975549</v>
      </c>
      <c r="AA36" s="97">
        <f>SUM(AA35+Z36)</f>
        <v>11280841442</v>
      </c>
      <c r="AC36" s="30" t="s">
        <v>1256</v>
      </c>
      <c r="AD36" s="30">
        <v>758471564</v>
      </c>
      <c r="AE36" s="30">
        <f>SUM(AE35+AD36)</f>
        <v>13864271528</v>
      </c>
      <c r="AG36" s="30" t="s">
        <v>1200</v>
      </c>
      <c r="AH36" s="30">
        <v>477022554</v>
      </c>
      <c r="AI36" s="30">
        <f>SUM(AI35+AH36)</f>
        <v>13276888320</v>
      </c>
      <c r="AK36" s="30" t="s">
        <v>862</v>
      </c>
      <c r="AL36" s="30">
        <v>669409309</v>
      </c>
      <c r="AM36" s="30">
        <f>SUM(AM35+AL36)</f>
        <v>12657826837</v>
      </c>
      <c r="AO36" s="30" t="s">
        <v>912</v>
      </c>
      <c r="AP36" s="9">
        <v>381392276</v>
      </c>
      <c r="AQ36" s="9">
        <f>SUM(AQ35+AP36)</f>
        <v>13802835995</v>
      </c>
      <c r="AS36" s="30" t="s">
        <v>963</v>
      </c>
      <c r="AT36" s="9">
        <v>509078856</v>
      </c>
      <c r="AU36" s="9">
        <f>SUM(AT36+AU35)</f>
        <v>11352596619</v>
      </c>
      <c r="AW36" s="30" t="s">
        <v>1014</v>
      </c>
      <c r="AX36" s="9">
        <v>236881521</v>
      </c>
      <c r="AY36" s="9">
        <f>SUM(AY35+AX36)</f>
        <v>10093941286</v>
      </c>
      <c r="BA36" s="63" t="s">
        <v>1062</v>
      </c>
      <c r="BB36" s="39">
        <v>629790994</v>
      </c>
      <c r="BC36" s="39">
        <f>+BB36+BC35</f>
        <v>11468303441</v>
      </c>
      <c r="BE36" s="62" t="s">
        <v>1112</v>
      </c>
      <c r="BF36" s="30">
        <v>387615431</v>
      </c>
      <c r="BG36" s="30">
        <f>+BF36+BG35</f>
        <v>8396772295</v>
      </c>
      <c r="BI36" s="5" t="s">
        <v>1186</v>
      </c>
      <c r="BJ36" s="30">
        <v>251916390</v>
      </c>
      <c r="BK36" s="30">
        <f>+BJ36+BK35</f>
        <v>6827657586</v>
      </c>
      <c r="BM36" s="5" t="s">
        <v>684</v>
      </c>
      <c r="BN36" s="30">
        <v>19684893</v>
      </c>
      <c r="BO36" s="30">
        <f>+BN36+BO35</f>
        <v>955875017</v>
      </c>
      <c r="BP36" s="8">
        <v>2.915</v>
      </c>
      <c r="BR36" s="5" t="s">
        <v>434</v>
      </c>
      <c r="BS36" s="6">
        <v>18832032</v>
      </c>
      <c r="BT36" s="6">
        <f>+BS36+BT35</f>
        <v>1181098939</v>
      </c>
      <c r="BU36" s="9">
        <v>4744000</v>
      </c>
      <c r="BV36" s="8">
        <v>2.9445</v>
      </c>
      <c r="BX36" s="5" t="s">
        <v>182</v>
      </c>
      <c r="BY36" s="6">
        <v>15166457</v>
      </c>
      <c r="BZ36" s="6">
        <f>+BY36+BZ35</f>
        <v>736786410</v>
      </c>
      <c r="CA36" s="9">
        <v>19150000</v>
      </c>
      <c r="CB36" s="10">
        <v>3.1517</v>
      </c>
      <c r="CC36" s="23"/>
      <c r="CD36" s="5" t="s">
        <v>33</v>
      </c>
      <c r="CE36" s="6">
        <v>41289326.20999999</v>
      </c>
      <c r="CF36" s="6">
        <f>+CF35+CE36</f>
        <v>953826496.7199999</v>
      </c>
      <c r="CG36" s="9">
        <v>64500000</v>
      </c>
      <c r="CH36" s="10">
        <v>3.69</v>
      </c>
    </row>
    <row r="37" spans="13:86" ht="15.75">
      <c r="M37" s="167"/>
      <c r="N37" s="157"/>
      <c r="O37" s="168"/>
      <c r="Q37" s="132" t="s">
        <v>1412</v>
      </c>
      <c r="R37" s="129">
        <v>664010297</v>
      </c>
      <c r="S37" s="129">
        <f t="shared" si="18"/>
        <v>12649270176</v>
      </c>
      <c r="U37" s="132" t="s">
        <v>1360</v>
      </c>
      <c r="V37" s="134">
        <v>446788340</v>
      </c>
      <c r="W37" s="129">
        <f t="shared" si="22"/>
        <v>14177241309</v>
      </c>
      <c r="Y37" s="96" t="s">
        <v>1309</v>
      </c>
      <c r="Z37" s="97">
        <v>633788676</v>
      </c>
      <c r="AA37" s="97">
        <f aca="true" t="shared" si="23" ref="AA37:AA61">SUM(AA36+Z37)</f>
        <v>11914630118</v>
      </c>
      <c r="AC37" s="30" t="s">
        <v>1257</v>
      </c>
      <c r="AD37" s="30">
        <v>553775396</v>
      </c>
      <c r="AE37" s="30">
        <f t="shared" si="4"/>
        <v>14418046924</v>
      </c>
      <c r="AG37" s="30" t="s">
        <v>1201</v>
      </c>
      <c r="AH37" s="30">
        <v>447525919</v>
      </c>
      <c r="AI37" s="30">
        <f t="shared" si="20"/>
        <v>13724414239</v>
      </c>
      <c r="AK37" s="30" t="s">
        <v>863</v>
      </c>
      <c r="AL37" s="30">
        <v>584218815</v>
      </c>
      <c r="AM37" s="30">
        <f t="shared" si="6"/>
        <v>13242045652</v>
      </c>
      <c r="AO37" s="30" t="s">
        <v>913</v>
      </c>
      <c r="AP37" s="9">
        <v>679782742</v>
      </c>
      <c r="AQ37" s="9">
        <f t="shared" si="7"/>
        <v>14482618737</v>
      </c>
      <c r="AS37" s="30" t="s">
        <v>964</v>
      </c>
      <c r="AT37" s="9">
        <v>724309799</v>
      </c>
      <c r="AU37" s="9">
        <f t="shared" si="21"/>
        <v>12076906418</v>
      </c>
      <c r="AW37" s="30" t="s">
        <v>1015</v>
      </c>
      <c r="AX37" s="9">
        <v>338909168</v>
      </c>
      <c r="AY37" s="9">
        <f t="shared" si="9"/>
        <v>10432850454</v>
      </c>
      <c r="BA37" s="63" t="s">
        <v>1063</v>
      </c>
      <c r="BB37" s="39">
        <v>722576785</v>
      </c>
      <c r="BC37" s="39">
        <f t="shared" si="12"/>
        <v>12190880226</v>
      </c>
      <c r="BE37" s="62" t="s">
        <v>1113</v>
      </c>
      <c r="BF37" s="30">
        <v>338421517</v>
      </c>
      <c r="BG37" s="30">
        <f t="shared" si="13"/>
        <v>8735193812</v>
      </c>
      <c r="BI37" s="5" t="s">
        <v>1162</v>
      </c>
      <c r="BJ37" s="30">
        <v>256700808</v>
      </c>
      <c r="BK37" s="30">
        <f t="shared" si="14"/>
        <v>7084358394</v>
      </c>
      <c r="BM37" s="5" t="s">
        <v>685</v>
      </c>
      <c r="BN37" s="30">
        <v>35546601</v>
      </c>
      <c r="BO37" s="30">
        <f t="shared" si="15"/>
        <v>991421618</v>
      </c>
      <c r="BP37" s="8">
        <v>2.9087</v>
      </c>
      <c r="BR37" s="5" t="s">
        <v>435</v>
      </c>
      <c r="BS37" s="6">
        <v>26316804</v>
      </c>
      <c r="BT37" s="6">
        <f t="shared" si="10"/>
        <v>1207415743</v>
      </c>
      <c r="BU37" s="9">
        <v>10675000</v>
      </c>
      <c r="BV37" s="8">
        <v>2.928</v>
      </c>
      <c r="BX37" s="5" t="s">
        <v>183</v>
      </c>
      <c r="BY37" s="6">
        <v>15067726</v>
      </c>
      <c r="BZ37" s="6">
        <f t="shared" si="16"/>
        <v>751854136</v>
      </c>
      <c r="CA37" s="9">
        <v>22990000</v>
      </c>
      <c r="CB37" s="10">
        <v>3.1458</v>
      </c>
      <c r="CC37" s="23"/>
      <c r="CD37" s="5" t="s">
        <v>34</v>
      </c>
      <c r="CE37" s="6">
        <v>46322436.79000001</v>
      </c>
      <c r="CF37" s="6">
        <f t="shared" si="17"/>
        <v>1000148933.5099999</v>
      </c>
      <c r="CG37" s="9">
        <v>64400000</v>
      </c>
      <c r="CH37" s="10">
        <v>3.5767</v>
      </c>
    </row>
    <row r="38" spans="13:86" ht="15.75">
      <c r="M38" s="167"/>
      <c r="N38" s="157"/>
      <c r="O38" s="168"/>
      <c r="Q38" s="132" t="s">
        <v>1413</v>
      </c>
      <c r="R38" s="156">
        <v>448331782</v>
      </c>
      <c r="S38" s="129">
        <f t="shared" si="18"/>
        <v>13097601958</v>
      </c>
      <c r="U38" s="132" t="s">
        <v>1361</v>
      </c>
      <c r="V38" s="134">
        <v>404557016</v>
      </c>
      <c r="W38" s="129">
        <v>14581748325</v>
      </c>
      <c r="Y38" s="96" t="s">
        <v>1310</v>
      </c>
      <c r="Z38" s="97">
        <v>749158625</v>
      </c>
      <c r="AA38" s="97">
        <f t="shared" si="23"/>
        <v>12663788743</v>
      </c>
      <c r="AC38" s="30" t="s">
        <v>1258</v>
      </c>
      <c r="AD38" s="30">
        <v>578109975</v>
      </c>
      <c r="AE38" s="30">
        <f t="shared" si="4"/>
        <v>14996156899</v>
      </c>
      <c r="AG38" s="30" t="s">
        <v>1202</v>
      </c>
      <c r="AH38" s="30">
        <v>648110419</v>
      </c>
      <c r="AI38" s="30">
        <f t="shared" si="20"/>
        <v>14372524658</v>
      </c>
      <c r="AK38" s="30" t="s">
        <v>864</v>
      </c>
      <c r="AL38" s="30">
        <v>589472394</v>
      </c>
      <c r="AM38" s="30">
        <f t="shared" si="6"/>
        <v>13831518046</v>
      </c>
      <c r="AO38" s="30" t="s">
        <v>914</v>
      </c>
      <c r="AP38" s="9">
        <v>554522757</v>
      </c>
      <c r="AQ38" s="9">
        <f t="shared" si="7"/>
        <v>15037141494</v>
      </c>
      <c r="AS38" s="30" t="s">
        <v>965</v>
      </c>
      <c r="AT38" s="9">
        <v>522256546</v>
      </c>
      <c r="AU38" s="9">
        <f t="shared" si="21"/>
        <v>12599162964</v>
      </c>
      <c r="AW38" s="30" t="s">
        <v>1016</v>
      </c>
      <c r="AX38" s="9">
        <v>247558150</v>
      </c>
      <c r="AY38" s="9">
        <f t="shared" si="9"/>
        <v>10680408604</v>
      </c>
      <c r="BA38" s="63" t="s">
        <v>1064</v>
      </c>
      <c r="BB38" s="39">
        <v>565557350</v>
      </c>
      <c r="BC38" s="39">
        <f t="shared" si="12"/>
        <v>12756437576</v>
      </c>
      <c r="BE38" s="62" t="s">
        <v>1114</v>
      </c>
      <c r="BF38" s="30">
        <v>455212468</v>
      </c>
      <c r="BG38" s="30">
        <f t="shared" si="13"/>
        <v>9190406280</v>
      </c>
      <c r="BI38" s="5" t="s">
        <v>1163</v>
      </c>
      <c r="BJ38" s="30">
        <v>242746405</v>
      </c>
      <c r="BK38" s="30">
        <f t="shared" si="14"/>
        <v>7327104799</v>
      </c>
      <c r="BM38" s="5" t="s">
        <v>686</v>
      </c>
      <c r="BN38" s="30">
        <v>48379610</v>
      </c>
      <c r="BO38" s="30">
        <f t="shared" si="15"/>
        <v>1039801228</v>
      </c>
      <c r="BP38" s="8">
        <v>2.9087</v>
      </c>
      <c r="BR38" s="5" t="s">
        <v>436</v>
      </c>
      <c r="BS38" s="6">
        <v>31604165</v>
      </c>
      <c r="BT38" s="6">
        <f t="shared" si="10"/>
        <v>1239019908</v>
      </c>
      <c r="BU38" s="9">
        <v>6079000.000000001</v>
      </c>
      <c r="BV38" s="8">
        <v>2.9428</v>
      </c>
      <c r="BX38" s="5" t="s">
        <v>184</v>
      </c>
      <c r="BY38" s="6">
        <v>24496839</v>
      </c>
      <c r="BZ38" s="6">
        <f t="shared" si="16"/>
        <v>776350975</v>
      </c>
      <c r="CA38" s="9">
        <v>21520000</v>
      </c>
      <c r="CB38" s="10">
        <v>3.1017</v>
      </c>
      <c r="CC38" s="23"/>
      <c r="CD38" s="5" t="s">
        <v>35</v>
      </c>
      <c r="CE38" s="6">
        <v>7500947</v>
      </c>
      <c r="CF38" s="6">
        <f t="shared" si="17"/>
        <v>1007649880.5099999</v>
      </c>
      <c r="CG38" s="9">
        <v>17400000</v>
      </c>
      <c r="CH38" s="10">
        <v>3.5558</v>
      </c>
    </row>
    <row r="39" spans="13:86" ht="15.75">
      <c r="M39" s="167"/>
      <c r="N39" s="157"/>
      <c r="O39" s="168"/>
      <c r="Q39" s="132" t="s">
        <v>1414</v>
      </c>
      <c r="R39" s="156">
        <v>406767821</v>
      </c>
      <c r="S39" s="129">
        <f t="shared" si="18"/>
        <v>13504369779</v>
      </c>
      <c r="U39" s="132" t="s">
        <v>1362</v>
      </c>
      <c r="V39" s="134">
        <v>355852150</v>
      </c>
      <c r="W39" s="129">
        <f aca="true" t="shared" si="24" ref="W39:W52">SUM(W38+V39)</f>
        <v>14937600475</v>
      </c>
      <c r="Y39" s="96" t="s">
        <v>1311</v>
      </c>
      <c r="Z39" s="97">
        <v>556044947</v>
      </c>
      <c r="AA39" s="97">
        <f t="shared" si="23"/>
        <v>13219833690</v>
      </c>
      <c r="AC39" s="30" t="s">
        <v>1259</v>
      </c>
      <c r="AD39" s="30">
        <v>640018219</v>
      </c>
      <c r="AE39" s="30">
        <f t="shared" si="4"/>
        <v>15636175118</v>
      </c>
      <c r="AG39" s="30" t="s">
        <v>1203</v>
      </c>
      <c r="AH39" s="30">
        <v>481227914</v>
      </c>
      <c r="AI39" s="30">
        <f t="shared" si="20"/>
        <v>14853752572</v>
      </c>
      <c r="AK39" s="30" t="s">
        <v>865</v>
      </c>
      <c r="AL39" s="30">
        <v>540850746</v>
      </c>
      <c r="AM39" s="30">
        <f t="shared" si="6"/>
        <v>14372368792</v>
      </c>
      <c r="AO39" s="30" t="s">
        <v>915</v>
      </c>
      <c r="AP39" s="9">
        <v>480151781</v>
      </c>
      <c r="AQ39" s="9">
        <f t="shared" si="7"/>
        <v>15517293275</v>
      </c>
      <c r="AS39" s="30" t="s">
        <v>966</v>
      </c>
      <c r="AT39" s="9">
        <v>533680641</v>
      </c>
      <c r="AU39" s="9">
        <f t="shared" si="21"/>
        <v>13132843605</v>
      </c>
      <c r="AW39" s="30" t="s">
        <v>1017</v>
      </c>
      <c r="AX39" s="9">
        <v>290611978</v>
      </c>
      <c r="AY39" s="9">
        <f t="shared" si="9"/>
        <v>10971020582</v>
      </c>
      <c r="BA39" s="63" t="s">
        <v>1065</v>
      </c>
      <c r="BB39" s="39">
        <v>579577351</v>
      </c>
      <c r="BC39" s="39">
        <f t="shared" si="12"/>
        <v>13336014927</v>
      </c>
      <c r="BE39" s="62" t="s">
        <v>1115</v>
      </c>
      <c r="BF39" s="38">
        <v>410651724</v>
      </c>
      <c r="BG39" s="30">
        <f t="shared" si="13"/>
        <v>9601058004</v>
      </c>
      <c r="BI39" s="5" t="s">
        <v>1164</v>
      </c>
      <c r="BJ39" s="30">
        <v>273132966</v>
      </c>
      <c r="BK39" s="30">
        <f t="shared" si="14"/>
        <v>7600237765</v>
      </c>
      <c r="BM39" s="5" t="s">
        <v>687</v>
      </c>
      <c r="BN39" s="30">
        <v>38181866</v>
      </c>
      <c r="BO39" s="30">
        <f t="shared" si="15"/>
        <v>1077983094</v>
      </c>
      <c r="BP39" s="8">
        <v>2.9122</v>
      </c>
      <c r="BR39" s="5" t="s">
        <v>437</v>
      </c>
      <c r="BS39" s="6">
        <v>24574388</v>
      </c>
      <c r="BT39" s="6">
        <f t="shared" si="10"/>
        <v>1263594296</v>
      </c>
      <c r="BU39" s="9">
        <v>9950000</v>
      </c>
      <c r="BV39" s="8">
        <v>2.9275</v>
      </c>
      <c r="BX39" s="5" t="s">
        <v>185</v>
      </c>
      <c r="BY39" s="6">
        <v>22387478</v>
      </c>
      <c r="BZ39" s="6">
        <f t="shared" si="16"/>
        <v>798738453</v>
      </c>
      <c r="CA39" s="9">
        <v>20320000</v>
      </c>
      <c r="CB39" s="10">
        <v>3.0848</v>
      </c>
      <c r="CC39" s="23"/>
      <c r="CD39" s="5" t="s">
        <v>36</v>
      </c>
      <c r="CE39" s="6">
        <v>45257946</v>
      </c>
      <c r="CF39" s="6">
        <f t="shared" si="17"/>
        <v>1052907826.5099999</v>
      </c>
      <c r="CG39" s="9">
        <v>72000000</v>
      </c>
      <c r="CH39" s="10">
        <v>3.5667</v>
      </c>
    </row>
    <row r="40" spans="13:86" ht="15.75">
      <c r="M40" s="167"/>
      <c r="N40" s="157"/>
      <c r="O40" s="168"/>
      <c r="Q40" s="132" t="s">
        <v>1415</v>
      </c>
      <c r="R40" s="129">
        <v>491092446</v>
      </c>
      <c r="S40" s="129">
        <f>SUM(S39+R40)</f>
        <v>13995462225</v>
      </c>
      <c r="U40" s="132" t="s">
        <v>1364</v>
      </c>
      <c r="V40" s="134">
        <v>583536250</v>
      </c>
      <c r="W40" s="129">
        <f>SUM(W39+V40)</f>
        <v>15521136725</v>
      </c>
      <c r="Y40" s="96" t="s">
        <v>1312</v>
      </c>
      <c r="Z40" s="97">
        <v>368073156</v>
      </c>
      <c r="AA40" s="97">
        <f>SUM(AA39+Z40)</f>
        <v>13587906846</v>
      </c>
      <c r="AC40" s="30" t="s">
        <v>1260</v>
      </c>
      <c r="AD40" s="30">
        <v>508657799</v>
      </c>
      <c r="AE40" s="30">
        <f>SUM(AE39+AD40)</f>
        <v>16144832917</v>
      </c>
      <c r="AG40" s="30" t="s">
        <v>1204</v>
      </c>
      <c r="AH40" s="30">
        <v>530498714</v>
      </c>
      <c r="AI40" s="30">
        <f>SUM(AI39+AH40)</f>
        <v>15384251286</v>
      </c>
      <c r="AK40" s="30" t="s">
        <v>866</v>
      </c>
      <c r="AL40" s="30">
        <v>437863198</v>
      </c>
      <c r="AM40" s="30">
        <f>SUM(AM39+AL40)</f>
        <v>14810231990</v>
      </c>
      <c r="AO40" s="30" t="s">
        <v>916</v>
      </c>
      <c r="AP40" s="9">
        <v>516408940</v>
      </c>
      <c r="AQ40" s="9">
        <f>SUM(AQ39+AP40)</f>
        <v>16033702215</v>
      </c>
      <c r="AS40" s="30" t="s">
        <v>967</v>
      </c>
      <c r="AT40" s="9">
        <v>407353581</v>
      </c>
      <c r="AU40" s="9">
        <f>SUM(AT40+AU39)</f>
        <v>13540197186</v>
      </c>
      <c r="AW40" s="30" t="s">
        <v>1190</v>
      </c>
      <c r="AX40" s="9">
        <v>312205497</v>
      </c>
      <c r="AY40" s="9">
        <f>SUM(AY39+AX40)</f>
        <v>11283226079</v>
      </c>
      <c r="BA40" s="63" t="s">
        <v>1066</v>
      </c>
      <c r="BB40" s="39">
        <v>535817528</v>
      </c>
      <c r="BC40" s="39">
        <f>+BB40+BC39</f>
        <v>13871832455</v>
      </c>
      <c r="BE40" s="62" t="s">
        <v>1116</v>
      </c>
      <c r="BF40" s="39">
        <v>353139904</v>
      </c>
      <c r="BG40" s="30">
        <f>+BF40+BG39</f>
        <v>9954197908</v>
      </c>
      <c r="BI40" s="5" t="s">
        <v>1165</v>
      </c>
      <c r="BJ40" s="30">
        <v>230145438</v>
      </c>
      <c r="BK40" s="30">
        <f>+BJ40+BK39</f>
        <v>7830383203</v>
      </c>
      <c r="BM40" s="5" t="s">
        <v>688</v>
      </c>
      <c r="BN40" s="30">
        <v>45837554</v>
      </c>
      <c r="BO40" s="30">
        <f>+BN40+BO39</f>
        <v>1123820648</v>
      </c>
      <c r="BP40" s="8">
        <v>2.906</v>
      </c>
      <c r="BR40" s="5" t="s">
        <v>438</v>
      </c>
      <c r="BS40" s="6">
        <v>30716237</v>
      </c>
      <c r="BT40" s="6">
        <f>+BS40+BT39</f>
        <v>1294310533</v>
      </c>
      <c r="BU40" s="9">
        <v>6287999.999999999</v>
      </c>
      <c r="BV40" s="8">
        <v>2.9173</v>
      </c>
      <c r="BX40" s="5" t="s">
        <v>186</v>
      </c>
      <c r="BY40" s="6">
        <v>27410178</v>
      </c>
      <c r="BZ40" s="6">
        <f>+BY40+BZ39</f>
        <v>826148631</v>
      </c>
      <c r="CA40" s="9">
        <v>16239999.999999998</v>
      </c>
      <c r="CB40" s="10">
        <v>3.1167</v>
      </c>
      <c r="CC40" s="23"/>
      <c r="CD40" s="5" t="s">
        <v>37</v>
      </c>
      <c r="CE40" s="6">
        <v>32982564.37</v>
      </c>
      <c r="CF40" s="6">
        <f>+CF39+CE40</f>
        <v>1085890390.8799999</v>
      </c>
      <c r="CG40" s="9">
        <v>65500000</v>
      </c>
      <c r="CH40" s="10">
        <v>3.5317</v>
      </c>
    </row>
    <row r="41" spans="13:86" ht="15.75">
      <c r="M41" s="167"/>
      <c r="N41" s="157"/>
      <c r="O41" s="168"/>
      <c r="Q41" s="132" t="s">
        <v>1416</v>
      </c>
      <c r="R41" s="129">
        <v>405098861</v>
      </c>
      <c r="S41" s="129">
        <f t="shared" si="18"/>
        <v>14400561086</v>
      </c>
      <c r="U41" s="132" t="s">
        <v>1365</v>
      </c>
      <c r="V41" s="134">
        <v>683607604</v>
      </c>
      <c r="W41" s="129">
        <f t="shared" si="24"/>
        <v>16204744329</v>
      </c>
      <c r="Y41" s="96" t="s">
        <v>1313</v>
      </c>
      <c r="Z41" s="97">
        <v>345374793</v>
      </c>
      <c r="AA41" s="97">
        <f t="shared" si="23"/>
        <v>13933281639</v>
      </c>
      <c r="AC41" s="30" t="s">
        <v>1261</v>
      </c>
      <c r="AD41" s="30">
        <v>474869137</v>
      </c>
      <c r="AE41" s="30">
        <f t="shared" si="4"/>
        <v>16619702054</v>
      </c>
      <c r="AG41" s="30" t="s">
        <v>1205</v>
      </c>
      <c r="AH41" s="30">
        <v>502088405</v>
      </c>
      <c r="AI41" s="30">
        <f t="shared" si="20"/>
        <v>15886339691</v>
      </c>
      <c r="AK41" s="30" t="s">
        <v>867</v>
      </c>
      <c r="AL41" s="30">
        <v>501250788</v>
      </c>
      <c r="AM41" s="30">
        <f t="shared" si="6"/>
        <v>15311482778</v>
      </c>
      <c r="AO41" s="30" t="s">
        <v>917</v>
      </c>
      <c r="AP41" s="9">
        <v>517048269</v>
      </c>
      <c r="AQ41" s="9">
        <f t="shared" si="7"/>
        <v>16550750484</v>
      </c>
      <c r="AS41" s="30" t="s">
        <v>968</v>
      </c>
      <c r="AT41" s="9">
        <v>516012419</v>
      </c>
      <c r="AU41" s="9">
        <f t="shared" si="21"/>
        <v>14056209605</v>
      </c>
      <c r="AW41" s="30" t="s">
        <v>1191</v>
      </c>
      <c r="AX41" s="9">
        <v>269286095</v>
      </c>
      <c r="AY41" s="9">
        <f t="shared" si="9"/>
        <v>11552512174</v>
      </c>
      <c r="BA41" s="63" t="s">
        <v>1188</v>
      </c>
      <c r="BB41" s="39">
        <v>452271604</v>
      </c>
      <c r="BC41" s="39">
        <f t="shared" si="12"/>
        <v>14324104059</v>
      </c>
      <c r="BE41" s="62" t="s">
        <v>1117</v>
      </c>
      <c r="BF41" s="39">
        <v>420476185</v>
      </c>
      <c r="BG41" s="30">
        <f t="shared" si="13"/>
        <v>10374674093</v>
      </c>
      <c r="BI41" s="5" t="s">
        <v>1166</v>
      </c>
      <c r="BJ41" s="30">
        <v>253148309</v>
      </c>
      <c r="BK41" s="30">
        <f t="shared" si="14"/>
        <v>8083531512</v>
      </c>
      <c r="BM41" s="5" t="s">
        <v>689</v>
      </c>
      <c r="BN41" s="30">
        <v>43052595</v>
      </c>
      <c r="BO41" s="30">
        <f t="shared" si="15"/>
        <v>1166873243</v>
      </c>
      <c r="BP41" s="8">
        <v>2.9057</v>
      </c>
      <c r="BR41" s="5" t="s">
        <v>439</v>
      </c>
      <c r="BS41" s="6">
        <v>9903295</v>
      </c>
      <c r="BT41" s="6">
        <f t="shared" si="10"/>
        <v>1304213828</v>
      </c>
      <c r="BU41" s="9">
        <v>-1499000</v>
      </c>
      <c r="BV41" s="8">
        <v>2.9168</v>
      </c>
      <c r="BX41" s="5" t="s">
        <v>187</v>
      </c>
      <c r="BY41" s="6">
        <v>19465586</v>
      </c>
      <c r="BZ41" s="6">
        <f t="shared" si="16"/>
        <v>845614217</v>
      </c>
      <c r="CA41" s="9">
        <v>7710000</v>
      </c>
      <c r="CB41" s="10">
        <v>3.1908</v>
      </c>
      <c r="CC41" s="23"/>
      <c r="CD41" s="5" t="s">
        <v>38</v>
      </c>
      <c r="CE41" s="6">
        <v>39689918</v>
      </c>
      <c r="CF41" s="6">
        <f t="shared" si="17"/>
        <v>1125580308.8799999</v>
      </c>
      <c r="CG41" s="9">
        <v>54000000</v>
      </c>
      <c r="CH41" s="10">
        <v>3.5303</v>
      </c>
    </row>
    <row r="42" spans="13:86" ht="15.75">
      <c r="M42" s="167"/>
      <c r="N42" s="157"/>
      <c r="O42" s="168"/>
      <c r="Q42" s="132" t="s">
        <v>1417</v>
      </c>
      <c r="R42" s="129">
        <v>601334539</v>
      </c>
      <c r="S42" s="129">
        <f t="shared" si="18"/>
        <v>15001895625</v>
      </c>
      <c r="U42" s="132" t="s">
        <v>1366</v>
      </c>
      <c r="V42" s="133">
        <v>396620650</v>
      </c>
      <c r="W42" s="129">
        <f t="shared" si="24"/>
        <v>16601364979</v>
      </c>
      <c r="Y42" s="96" t="s">
        <v>1314</v>
      </c>
      <c r="Z42" s="97">
        <v>365752741</v>
      </c>
      <c r="AA42" s="97">
        <f t="shared" si="23"/>
        <v>14299034380</v>
      </c>
      <c r="AC42" s="30" t="s">
        <v>1262</v>
      </c>
      <c r="AD42" s="30">
        <v>398710193</v>
      </c>
      <c r="AE42" s="30">
        <f t="shared" si="4"/>
        <v>17018412247</v>
      </c>
      <c r="AG42" s="30" t="s">
        <v>1206</v>
      </c>
      <c r="AH42" s="30">
        <v>519634340</v>
      </c>
      <c r="AI42" s="30">
        <f t="shared" si="20"/>
        <v>16405974031</v>
      </c>
      <c r="AK42" s="30" t="s">
        <v>868</v>
      </c>
      <c r="AL42" s="30">
        <v>454822108</v>
      </c>
      <c r="AM42" s="30">
        <f t="shared" si="6"/>
        <v>15766304886</v>
      </c>
      <c r="AO42" s="30" t="s">
        <v>918</v>
      </c>
      <c r="AP42" s="9">
        <v>633777935</v>
      </c>
      <c r="AQ42" s="9">
        <f t="shared" si="7"/>
        <v>17184528419</v>
      </c>
      <c r="AS42" s="30" t="s">
        <v>969</v>
      </c>
      <c r="AT42" s="9">
        <v>372959514</v>
      </c>
      <c r="AU42" s="9">
        <f t="shared" si="21"/>
        <v>14429169119</v>
      </c>
      <c r="AW42" s="30" t="s">
        <v>1018</v>
      </c>
      <c r="AX42" s="9">
        <v>186370083</v>
      </c>
      <c r="AY42" s="9">
        <f t="shared" si="9"/>
        <v>11738882257</v>
      </c>
      <c r="BA42" s="63" t="s">
        <v>1067</v>
      </c>
      <c r="BB42" s="39">
        <v>413474074</v>
      </c>
      <c r="BC42" s="39">
        <f t="shared" si="12"/>
        <v>14737578133</v>
      </c>
      <c r="BE42" s="62" t="s">
        <v>1118</v>
      </c>
      <c r="BF42" s="39">
        <v>370235411</v>
      </c>
      <c r="BG42" s="30">
        <f t="shared" si="13"/>
        <v>10744909504</v>
      </c>
      <c r="BI42" s="5" t="s">
        <v>1167</v>
      </c>
      <c r="BJ42" s="30">
        <v>208374629</v>
      </c>
      <c r="BK42" s="30">
        <f t="shared" si="14"/>
        <v>8291906141</v>
      </c>
      <c r="BM42" s="5" t="s">
        <v>690</v>
      </c>
      <c r="BN42" s="30">
        <v>62846678</v>
      </c>
      <c r="BO42" s="30">
        <f t="shared" si="15"/>
        <v>1229719921</v>
      </c>
      <c r="BP42" s="8">
        <v>2.8973</v>
      </c>
      <c r="BR42" s="5" t="s">
        <v>440</v>
      </c>
      <c r="BS42" s="6">
        <v>36643814</v>
      </c>
      <c r="BT42" s="6">
        <f t="shared" si="10"/>
        <v>1340857642</v>
      </c>
      <c r="BU42" s="9">
        <v>15995999.999999996</v>
      </c>
      <c r="BV42" s="8">
        <v>2.9165</v>
      </c>
      <c r="BX42" s="5" t="s">
        <v>188</v>
      </c>
      <c r="BY42" s="6">
        <v>4996890</v>
      </c>
      <c r="BZ42" s="6">
        <f t="shared" si="16"/>
        <v>850611107</v>
      </c>
      <c r="CA42" s="9">
        <v>-600000</v>
      </c>
      <c r="CB42" s="10">
        <v>3.1617</v>
      </c>
      <c r="CC42" s="23"/>
      <c r="CD42" s="5" t="s">
        <v>39</v>
      </c>
      <c r="CE42" s="6">
        <v>40630524</v>
      </c>
      <c r="CF42" s="6">
        <f t="shared" si="17"/>
        <v>1166210832.8799999</v>
      </c>
      <c r="CG42" s="9">
        <v>59300000</v>
      </c>
      <c r="CH42" s="10">
        <v>3.555</v>
      </c>
    </row>
    <row r="43" spans="13:86" ht="15.75">
      <c r="M43" s="167"/>
      <c r="N43" s="157"/>
      <c r="O43" s="168"/>
      <c r="Q43" s="132" t="s">
        <v>1418</v>
      </c>
      <c r="R43" s="129">
        <v>381855513</v>
      </c>
      <c r="S43" s="129">
        <f t="shared" si="18"/>
        <v>15383751138</v>
      </c>
      <c r="U43" s="132" t="s">
        <v>1367</v>
      </c>
      <c r="V43" s="133">
        <v>548507004</v>
      </c>
      <c r="W43" s="129">
        <f t="shared" si="24"/>
        <v>17149871983</v>
      </c>
      <c r="Y43" s="114" t="s">
        <v>1315</v>
      </c>
      <c r="Z43" s="115">
        <v>281221146</v>
      </c>
      <c r="AA43" s="97">
        <f t="shared" si="23"/>
        <v>14580255526</v>
      </c>
      <c r="AC43" s="30" t="s">
        <v>1263</v>
      </c>
      <c r="AD43" s="30">
        <v>252752874</v>
      </c>
      <c r="AE43" s="30">
        <f t="shared" si="4"/>
        <v>17271165121</v>
      </c>
      <c r="AG43" s="30" t="s">
        <v>1207</v>
      </c>
      <c r="AH43" s="30">
        <v>495717923</v>
      </c>
      <c r="AI43" s="30">
        <f t="shared" si="20"/>
        <v>16901691954</v>
      </c>
      <c r="AK43" s="30" t="s">
        <v>869</v>
      </c>
      <c r="AL43" s="30">
        <v>383640606</v>
      </c>
      <c r="AM43" s="30">
        <f t="shared" si="6"/>
        <v>16149945492</v>
      </c>
      <c r="AO43" s="30" t="s">
        <v>919</v>
      </c>
      <c r="AP43" s="30">
        <v>528751441</v>
      </c>
      <c r="AQ43" s="30">
        <f t="shared" si="7"/>
        <v>17713279860</v>
      </c>
      <c r="AS43" s="30" t="s">
        <v>970</v>
      </c>
      <c r="AT43" s="9">
        <v>400198426</v>
      </c>
      <c r="AU43" s="9">
        <f t="shared" si="21"/>
        <v>14829367545</v>
      </c>
      <c r="AW43" s="30" t="s">
        <v>1019</v>
      </c>
      <c r="AX43" s="9">
        <v>284043968</v>
      </c>
      <c r="AY43" s="9">
        <f t="shared" si="9"/>
        <v>12022926225</v>
      </c>
      <c r="BA43" s="63" t="s">
        <v>1068</v>
      </c>
      <c r="BB43" s="39">
        <v>488547141</v>
      </c>
      <c r="BC43" s="39">
        <f t="shared" si="12"/>
        <v>15226125274</v>
      </c>
      <c r="BE43" s="62" t="s">
        <v>1119</v>
      </c>
      <c r="BF43" s="39">
        <v>295830593</v>
      </c>
      <c r="BG43" s="30">
        <f t="shared" si="13"/>
        <v>11040740097</v>
      </c>
      <c r="BI43" s="5" t="s">
        <v>1168</v>
      </c>
      <c r="BJ43" s="30">
        <v>166825632</v>
      </c>
      <c r="BK43" s="30">
        <f t="shared" si="14"/>
        <v>8458731773</v>
      </c>
      <c r="BM43" s="5" t="s">
        <v>691</v>
      </c>
      <c r="BN43" s="30">
        <v>57714433</v>
      </c>
      <c r="BO43" s="30">
        <f t="shared" si="15"/>
        <v>1287434354</v>
      </c>
      <c r="BP43" s="8">
        <v>2.8893</v>
      </c>
      <c r="BR43" s="5" t="s">
        <v>441</v>
      </c>
      <c r="BS43" s="6">
        <v>26807024</v>
      </c>
      <c r="BT43" s="6">
        <f t="shared" si="10"/>
        <v>1367664666</v>
      </c>
      <c r="BU43" s="9">
        <v>1759000</v>
      </c>
      <c r="BV43" s="8">
        <v>2.9342</v>
      </c>
      <c r="BX43" s="5" t="s">
        <v>189</v>
      </c>
      <c r="BY43" s="6">
        <v>25392795</v>
      </c>
      <c r="BZ43" s="6">
        <f t="shared" si="16"/>
        <v>876003902</v>
      </c>
      <c r="CA43" s="9">
        <v>22400000</v>
      </c>
      <c r="CB43" s="10">
        <v>3.1585</v>
      </c>
      <c r="CC43" s="23"/>
      <c r="CD43" s="5" t="s">
        <v>40</v>
      </c>
      <c r="CE43" s="6">
        <v>40233398</v>
      </c>
      <c r="CF43" s="6">
        <f t="shared" si="17"/>
        <v>1206444230.8799999</v>
      </c>
      <c r="CG43" s="9">
        <v>65300000</v>
      </c>
      <c r="CH43" s="10">
        <v>3.5875</v>
      </c>
    </row>
    <row r="44" spans="13:86" ht="15.75">
      <c r="M44" s="167"/>
      <c r="N44" s="157"/>
      <c r="O44" s="168"/>
      <c r="Q44" s="132" t="s">
        <v>1419</v>
      </c>
      <c r="R44" s="129">
        <v>572100695</v>
      </c>
      <c r="S44" s="129">
        <f t="shared" si="18"/>
        <v>15955851833</v>
      </c>
      <c r="U44" s="132" t="s">
        <v>1368</v>
      </c>
      <c r="V44" s="133">
        <v>388055348</v>
      </c>
      <c r="W44" s="129">
        <f>SUM(W43+V44)</f>
        <v>17537927331</v>
      </c>
      <c r="Y44" s="114" t="s">
        <v>1316</v>
      </c>
      <c r="Z44" s="115">
        <v>470071735</v>
      </c>
      <c r="AA44" s="97">
        <f>SUM(AA43+Z44)</f>
        <v>15050327261</v>
      </c>
      <c r="AC44" s="30" t="s">
        <v>1264</v>
      </c>
      <c r="AD44" s="30">
        <v>348479945</v>
      </c>
      <c r="AE44" s="30">
        <f>SUM(AE43+AD44)</f>
        <v>17619645066</v>
      </c>
      <c r="AG44" s="30" t="s">
        <v>1208</v>
      </c>
      <c r="AH44" s="30">
        <v>614937981</v>
      </c>
      <c r="AI44" s="30">
        <f>SUM(AI43+AH44)</f>
        <v>17516629935</v>
      </c>
      <c r="AK44" s="30" t="s">
        <v>870</v>
      </c>
      <c r="AL44" s="30">
        <v>518372763</v>
      </c>
      <c r="AM44" s="30">
        <f>SUM(AM43+AL44)</f>
        <v>16668318255</v>
      </c>
      <c r="AO44" s="30" t="s">
        <v>920</v>
      </c>
      <c r="AP44" s="30">
        <v>648632641</v>
      </c>
      <c r="AQ44" s="30">
        <f>SUM(AQ43+AP44)</f>
        <v>18361912501</v>
      </c>
      <c r="AS44" s="30" t="s">
        <v>971</v>
      </c>
      <c r="AT44" s="9">
        <v>518092881</v>
      </c>
      <c r="AU44" s="9">
        <f>SUM(AT44+AU43)</f>
        <v>15347460426</v>
      </c>
      <c r="AW44" s="30" t="s">
        <v>1020</v>
      </c>
      <c r="AX44" s="9">
        <v>263139486</v>
      </c>
      <c r="AY44" s="9">
        <f>SUM(AY43+AX44)</f>
        <v>12286065711</v>
      </c>
      <c r="BA44" s="63" t="s">
        <v>1069</v>
      </c>
      <c r="BB44" s="39">
        <v>710948347</v>
      </c>
      <c r="BC44" s="39">
        <f>+BB44+BC43</f>
        <v>15937073621</v>
      </c>
      <c r="BE44" s="62" t="s">
        <v>1120</v>
      </c>
      <c r="BF44" s="39">
        <v>432449279</v>
      </c>
      <c r="BG44" s="30">
        <f>+BF44+BG43</f>
        <v>11473189376</v>
      </c>
      <c r="BI44" s="5" t="s">
        <v>1169</v>
      </c>
      <c r="BJ44" s="30">
        <v>242713760</v>
      </c>
      <c r="BK44" s="30">
        <f>+BJ44+BK43</f>
        <v>8701445533</v>
      </c>
      <c r="BM44" s="5" t="s">
        <v>692</v>
      </c>
      <c r="BN44" s="30">
        <v>39764035</v>
      </c>
      <c r="BO44" s="30">
        <f>+BN44+BO43</f>
        <v>1327198389</v>
      </c>
      <c r="BP44" s="8">
        <v>2.905</v>
      </c>
      <c r="BR44" s="5" t="s">
        <v>442</v>
      </c>
      <c r="BS44" s="6">
        <v>20481049</v>
      </c>
      <c r="BT44" s="6">
        <f>+BS44+BT43</f>
        <v>1388145715</v>
      </c>
      <c r="BU44" s="9">
        <v>11372000</v>
      </c>
      <c r="BV44" s="8">
        <v>2.9398</v>
      </c>
      <c r="BX44" s="5" t="s">
        <v>190</v>
      </c>
      <c r="BY44" s="6">
        <v>21137165</v>
      </c>
      <c r="BZ44" s="6">
        <f>+BY44+BZ43</f>
        <v>897141067</v>
      </c>
      <c r="CA44" s="9">
        <v>19510000</v>
      </c>
      <c r="CB44" s="10">
        <v>3.1843</v>
      </c>
      <c r="CC44" s="23"/>
      <c r="CD44" s="5" t="s">
        <v>41</v>
      </c>
      <c r="CE44" s="6">
        <v>44919773</v>
      </c>
      <c r="CF44" s="6">
        <f>+CF43+CE44</f>
        <v>1251364003.8799999</v>
      </c>
      <c r="CG44" s="9">
        <v>82500000</v>
      </c>
      <c r="CH44" s="10">
        <v>3.5933</v>
      </c>
    </row>
    <row r="45" spans="13:86" ht="15.75">
      <c r="M45" s="167"/>
      <c r="N45" s="157"/>
      <c r="O45" s="168"/>
      <c r="Q45" s="132" t="s">
        <v>1420</v>
      </c>
      <c r="R45" s="129">
        <v>307414430</v>
      </c>
      <c r="S45" s="129">
        <f>SUM(S44+R45)</f>
        <v>16263266263</v>
      </c>
      <c r="U45" s="132" t="s">
        <v>1369</v>
      </c>
      <c r="V45" s="134">
        <v>328534616</v>
      </c>
      <c r="W45" s="129">
        <f>SUM(W44+V45)</f>
        <v>17866461947</v>
      </c>
      <c r="Y45" s="114" t="s">
        <v>1317</v>
      </c>
      <c r="Z45" s="115">
        <v>307373000</v>
      </c>
      <c r="AA45" s="97">
        <f>SUM(AA44+Z45)</f>
        <v>15357700261</v>
      </c>
      <c r="AC45" s="30" t="s">
        <v>1265</v>
      </c>
      <c r="AD45" s="30">
        <v>285563877</v>
      </c>
      <c r="AE45" s="30">
        <f>SUM(AE44+AD45)</f>
        <v>17905208943</v>
      </c>
      <c r="AG45" s="30" t="s">
        <v>1213</v>
      </c>
      <c r="AH45" s="30">
        <v>456942734</v>
      </c>
      <c r="AI45" s="30">
        <f>SUM(AI44+AH45)</f>
        <v>17973572669</v>
      </c>
      <c r="AK45" s="30" t="s">
        <v>871</v>
      </c>
      <c r="AL45" s="30">
        <v>356240263</v>
      </c>
      <c r="AM45" s="30">
        <f>SUM(AM44+AL45)</f>
        <v>17024558518</v>
      </c>
      <c r="AO45" s="30" t="s">
        <v>921</v>
      </c>
      <c r="AP45" s="30">
        <v>555275198</v>
      </c>
      <c r="AQ45" s="30">
        <f>SUM(AQ44+AP45)</f>
        <v>18917187699</v>
      </c>
      <c r="AS45" s="30" t="s">
        <v>972</v>
      </c>
      <c r="AT45" s="9">
        <v>432214690</v>
      </c>
      <c r="AU45" s="9">
        <f>SUM(AT45+AU44)</f>
        <v>15779675116</v>
      </c>
      <c r="AW45" s="30" t="s">
        <v>1021</v>
      </c>
      <c r="AX45" s="9">
        <v>193101713</v>
      </c>
      <c r="AY45" s="9">
        <f>SUM(AY44+AX45)</f>
        <v>12479167424</v>
      </c>
      <c r="BA45" s="63" t="s">
        <v>1070</v>
      </c>
      <c r="BB45" s="39">
        <v>386598940</v>
      </c>
      <c r="BC45" s="39">
        <f>+BB45+BC44</f>
        <v>16323672561</v>
      </c>
      <c r="BE45" s="62" t="s">
        <v>1121</v>
      </c>
      <c r="BF45" s="39">
        <v>473767398</v>
      </c>
      <c r="BG45" s="30">
        <f>+BF45+BG44</f>
        <v>11946956774</v>
      </c>
      <c r="BI45" s="5" t="s">
        <v>1170</v>
      </c>
      <c r="BJ45" s="30">
        <v>192671936</v>
      </c>
      <c r="BK45" s="30">
        <f>+BJ45+BK44</f>
        <v>8894117469</v>
      </c>
      <c r="BM45" s="5" t="s">
        <v>693</v>
      </c>
      <c r="BN45" s="30">
        <v>4719785</v>
      </c>
      <c r="BO45" s="30">
        <f>+BN45+BO44</f>
        <v>1331918174</v>
      </c>
      <c r="BP45" s="8">
        <v>2.9105</v>
      </c>
      <c r="BR45" s="5" t="s">
        <v>443</v>
      </c>
      <c r="BS45" s="6">
        <v>32600550</v>
      </c>
      <c r="BT45" s="6">
        <f>+BS45+BT44</f>
        <v>1420746265</v>
      </c>
      <c r="BU45" s="9">
        <v>5735000</v>
      </c>
      <c r="BV45" s="8">
        <v>2.9412</v>
      </c>
      <c r="BX45" s="5" t="s">
        <v>191</v>
      </c>
      <c r="BY45" s="6">
        <v>32303988</v>
      </c>
      <c r="BZ45" s="6">
        <f>+BY45+BZ44</f>
        <v>929445055</v>
      </c>
      <c r="CA45" s="9">
        <v>10670000</v>
      </c>
      <c r="CB45" s="10">
        <v>3.2317</v>
      </c>
      <c r="CC45" s="23"/>
      <c r="CD45" s="5" t="s">
        <v>42</v>
      </c>
      <c r="CE45" s="6">
        <v>49658734</v>
      </c>
      <c r="CF45" s="6">
        <f>+CF44+CE45</f>
        <v>1301022737.8799999</v>
      </c>
      <c r="CG45" s="9">
        <v>62400000</v>
      </c>
      <c r="CH45" s="10">
        <v>3.5907</v>
      </c>
    </row>
    <row r="46" spans="13:86" ht="15.75">
      <c r="M46" s="167"/>
      <c r="N46" s="157"/>
      <c r="O46" s="168"/>
      <c r="Q46" s="138" t="s">
        <v>1421</v>
      </c>
      <c r="R46" s="129">
        <v>509111177</v>
      </c>
      <c r="S46" s="129">
        <f t="shared" si="18"/>
        <v>16772377440</v>
      </c>
      <c r="U46" s="132" t="s">
        <v>1370</v>
      </c>
      <c r="V46" s="133">
        <v>469599684</v>
      </c>
      <c r="W46" s="129">
        <f t="shared" si="24"/>
        <v>18336061631</v>
      </c>
      <c r="Y46" s="114" t="s">
        <v>1318</v>
      </c>
      <c r="Z46" s="115">
        <v>252439451</v>
      </c>
      <c r="AA46" s="97">
        <f t="shared" si="23"/>
        <v>15610139712</v>
      </c>
      <c r="AC46" s="30" t="s">
        <v>1266</v>
      </c>
      <c r="AD46" s="30">
        <v>242293106</v>
      </c>
      <c r="AE46" s="30">
        <f t="shared" si="4"/>
        <v>18147502049</v>
      </c>
      <c r="AG46" s="30" t="s">
        <v>1214</v>
      </c>
      <c r="AH46" s="30">
        <v>475268101</v>
      </c>
      <c r="AI46" s="30">
        <f t="shared" si="20"/>
        <v>18448840770</v>
      </c>
      <c r="AK46" s="30" t="s">
        <v>872</v>
      </c>
      <c r="AL46" s="30">
        <v>398818071</v>
      </c>
      <c r="AM46" s="30">
        <f aca="true" t="shared" si="25" ref="AM46:AM61">SUM(AM45+AL46)</f>
        <v>17423376589</v>
      </c>
      <c r="AO46" s="30" t="s">
        <v>922</v>
      </c>
      <c r="AP46" s="30">
        <v>460712061</v>
      </c>
      <c r="AQ46" s="30">
        <f t="shared" si="7"/>
        <v>19377899760</v>
      </c>
      <c r="AS46" s="30" t="s">
        <v>973</v>
      </c>
      <c r="AT46" s="9">
        <v>380253535</v>
      </c>
      <c r="AU46" s="9">
        <f t="shared" si="21"/>
        <v>16159928651</v>
      </c>
      <c r="AW46" s="30" t="s">
        <v>1022</v>
      </c>
      <c r="AX46" s="9">
        <v>301007373</v>
      </c>
      <c r="AY46" s="9">
        <f t="shared" si="9"/>
        <v>12780174797</v>
      </c>
      <c r="BA46" s="63" t="s">
        <v>1071</v>
      </c>
      <c r="BB46" s="39">
        <v>404459312</v>
      </c>
      <c r="BC46" s="39">
        <f t="shared" si="12"/>
        <v>16728131873</v>
      </c>
      <c r="BE46" s="62" t="s">
        <v>1122</v>
      </c>
      <c r="BF46" s="39">
        <v>432233161</v>
      </c>
      <c r="BG46" s="30">
        <f t="shared" si="13"/>
        <v>12379189935</v>
      </c>
      <c r="BI46" s="5" t="s">
        <v>1171</v>
      </c>
      <c r="BJ46" s="30">
        <v>265953322</v>
      </c>
      <c r="BK46" s="30">
        <f t="shared" si="14"/>
        <v>9160070791</v>
      </c>
      <c r="BM46" s="5" t="s">
        <v>694</v>
      </c>
      <c r="BN46" s="30">
        <v>46987781</v>
      </c>
      <c r="BO46" s="30">
        <f t="shared" si="15"/>
        <v>1378905955</v>
      </c>
      <c r="BP46" s="8">
        <v>2.9155</v>
      </c>
      <c r="BR46" s="5" t="s">
        <v>444</v>
      </c>
      <c r="BS46" s="6">
        <v>13269106</v>
      </c>
      <c r="BT46" s="6">
        <f t="shared" si="10"/>
        <v>1434015371</v>
      </c>
      <c r="BU46" s="9">
        <v>10230000</v>
      </c>
      <c r="BV46" s="8">
        <v>2.9218</v>
      </c>
      <c r="BX46" s="5" t="s">
        <v>192</v>
      </c>
      <c r="BY46" s="6">
        <v>29119452</v>
      </c>
      <c r="BZ46" s="6">
        <f t="shared" si="16"/>
        <v>958564507</v>
      </c>
      <c r="CA46" s="9">
        <v>30260000</v>
      </c>
      <c r="CB46" s="10">
        <v>3.2025</v>
      </c>
      <c r="CC46" s="23"/>
      <c r="CD46" s="5" t="s">
        <v>43</v>
      </c>
      <c r="CE46" s="6">
        <v>63127882</v>
      </c>
      <c r="CF46" s="6">
        <f t="shared" si="17"/>
        <v>1364150619.8799999</v>
      </c>
      <c r="CG46" s="9">
        <v>77900000</v>
      </c>
      <c r="CH46" s="10">
        <v>3.4967</v>
      </c>
    </row>
    <row r="47" spans="13:86" ht="15.75">
      <c r="M47" s="167"/>
      <c r="N47" s="157"/>
      <c r="O47" s="168"/>
      <c r="Q47" s="138" t="s">
        <v>1422</v>
      </c>
      <c r="R47" s="156">
        <v>406482164</v>
      </c>
      <c r="S47" s="129">
        <f t="shared" si="18"/>
        <v>17178859604</v>
      </c>
      <c r="U47" s="132" t="s">
        <v>1371</v>
      </c>
      <c r="V47" s="134">
        <v>471176969</v>
      </c>
      <c r="W47" s="129">
        <f t="shared" si="24"/>
        <v>18807238600</v>
      </c>
      <c r="Y47" s="114" t="s">
        <v>1319</v>
      </c>
      <c r="Z47" s="115">
        <v>249058851</v>
      </c>
      <c r="AA47" s="97">
        <f t="shared" si="23"/>
        <v>15859198563</v>
      </c>
      <c r="AC47" s="30" t="s">
        <v>1267</v>
      </c>
      <c r="AD47" s="30">
        <v>177541469</v>
      </c>
      <c r="AE47" s="30">
        <f t="shared" si="4"/>
        <v>18325043518</v>
      </c>
      <c r="AG47" s="30" t="s">
        <v>1215</v>
      </c>
      <c r="AH47" s="30">
        <v>399357094</v>
      </c>
      <c r="AI47" s="30">
        <f t="shared" si="20"/>
        <v>18848197864</v>
      </c>
      <c r="AK47" s="30" t="s">
        <v>873</v>
      </c>
      <c r="AL47" s="30">
        <v>535001233</v>
      </c>
      <c r="AM47" s="30">
        <f t="shared" si="25"/>
        <v>17958377822</v>
      </c>
      <c r="AO47" s="30" t="s">
        <v>923</v>
      </c>
      <c r="AP47" s="30">
        <v>336273085</v>
      </c>
      <c r="AQ47" s="30">
        <f t="shared" si="7"/>
        <v>19714172845</v>
      </c>
      <c r="AS47" s="30" t="s">
        <v>974</v>
      </c>
      <c r="AT47" s="9">
        <v>455375796</v>
      </c>
      <c r="AU47" s="9">
        <f t="shared" si="21"/>
        <v>16615304447</v>
      </c>
      <c r="AW47" s="30" t="s">
        <v>1023</v>
      </c>
      <c r="AX47" s="9">
        <v>240292764</v>
      </c>
      <c r="AY47" s="9">
        <f t="shared" si="9"/>
        <v>13020467561</v>
      </c>
      <c r="BA47" s="65" t="s">
        <v>1072</v>
      </c>
      <c r="BB47" s="39">
        <v>354296413</v>
      </c>
      <c r="BC47" s="39">
        <f t="shared" si="12"/>
        <v>17082428286</v>
      </c>
      <c r="BE47" s="63" t="s">
        <v>1123</v>
      </c>
      <c r="BF47" s="39">
        <v>375521802</v>
      </c>
      <c r="BG47" s="30">
        <f t="shared" si="13"/>
        <v>12754711737</v>
      </c>
      <c r="BI47" s="5" t="s">
        <v>1172</v>
      </c>
      <c r="BJ47" s="30">
        <v>202134130</v>
      </c>
      <c r="BK47" s="30">
        <f t="shared" si="14"/>
        <v>9362204921</v>
      </c>
      <c r="BM47" s="5" t="s">
        <v>695</v>
      </c>
      <c r="BN47" s="30">
        <v>32756066</v>
      </c>
      <c r="BO47" s="30">
        <f t="shared" si="15"/>
        <v>1411662021</v>
      </c>
      <c r="BP47" s="8">
        <v>2.928</v>
      </c>
      <c r="BR47" s="5" t="s">
        <v>445</v>
      </c>
      <c r="BS47" s="6">
        <v>38277711</v>
      </c>
      <c r="BT47" s="6">
        <f t="shared" si="10"/>
        <v>1472293082</v>
      </c>
      <c r="BU47" s="9">
        <v>9945000</v>
      </c>
      <c r="BV47" s="8">
        <v>2.9218</v>
      </c>
      <c r="BX47" s="5" t="s">
        <v>193</v>
      </c>
      <c r="BY47" s="6">
        <v>32099672</v>
      </c>
      <c r="BZ47" s="6">
        <f t="shared" si="16"/>
        <v>990664179</v>
      </c>
      <c r="CA47" s="9">
        <v>14050000</v>
      </c>
      <c r="CB47" s="10">
        <v>3.1838</v>
      </c>
      <c r="CC47" s="23"/>
      <c r="CD47" s="5" t="s">
        <v>44</v>
      </c>
      <c r="CE47" s="6">
        <v>25241664</v>
      </c>
      <c r="CF47" s="6">
        <f t="shared" si="17"/>
        <v>1389392283.8799999</v>
      </c>
      <c r="CG47" s="9">
        <v>75700000</v>
      </c>
      <c r="CH47" s="10">
        <v>3.5417</v>
      </c>
    </row>
    <row r="48" spans="13:86" ht="15.75">
      <c r="M48" s="167"/>
      <c r="N48" s="157"/>
      <c r="O48" s="168"/>
      <c r="Q48" s="132" t="s">
        <v>1423</v>
      </c>
      <c r="R48" s="156">
        <v>335917155</v>
      </c>
      <c r="S48" s="129">
        <f t="shared" si="18"/>
        <v>17514776759</v>
      </c>
      <c r="U48" s="132" t="s">
        <v>1372</v>
      </c>
      <c r="V48" s="133">
        <v>397619188</v>
      </c>
      <c r="W48" s="129">
        <f t="shared" si="24"/>
        <v>19204857788</v>
      </c>
      <c r="Y48" s="114" t="s">
        <v>1320</v>
      </c>
      <c r="Z48" s="115">
        <v>231129604</v>
      </c>
      <c r="AA48" s="115">
        <f t="shared" si="23"/>
        <v>16090328167</v>
      </c>
      <c r="AC48" s="30" t="s">
        <v>1268</v>
      </c>
      <c r="AD48" s="30">
        <v>291464668</v>
      </c>
      <c r="AE48" s="30">
        <f t="shared" si="4"/>
        <v>18616508186</v>
      </c>
      <c r="AG48" s="30" t="s">
        <v>1216</v>
      </c>
      <c r="AH48" s="30">
        <v>357518843</v>
      </c>
      <c r="AI48" s="30">
        <f t="shared" si="20"/>
        <v>19205716707</v>
      </c>
      <c r="AK48" s="30" t="s">
        <v>874</v>
      </c>
      <c r="AL48" s="30">
        <v>437365110</v>
      </c>
      <c r="AM48" s="30">
        <f t="shared" si="25"/>
        <v>18395742932</v>
      </c>
      <c r="AO48" s="30" t="s">
        <v>924</v>
      </c>
      <c r="AP48" s="30">
        <v>612913297</v>
      </c>
      <c r="AQ48" s="30">
        <f t="shared" si="7"/>
        <v>20327086142</v>
      </c>
      <c r="AS48" s="30" t="s">
        <v>975</v>
      </c>
      <c r="AT48" s="9">
        <v>510297120</v>
      </c>
      <c r="AU48" s="9">
        <f t="shared" si="21"/>
        <v>17125601567</v>
      </c>
      <c r="AW48" s="30" t="s">
        <v>1192</v>
      </c>
      <c r="AX48" s="9">
        <v>224849761</v>
      </c>
      <c r="AY48" s="9">
        <f t="shared" si="9"/>
        <v>13245317322</v>
      </c>
      <c r="BA48" s="65" t="s">
        <v>1189</v>
      </c>
      <c r="BB48" s="39">
        <v>512043067</v>
      </c>
      <c r="BC48" s="39">
        <f t="shared" si="12"/>
        <v>17594471353</v>
      </c>
      <c r="BE48" s="63" t="s">
        <v>1124</v>
      </c>
      <c r="BF48" s="39">
        <v>352798952</v>
      </c>
      <c r="BG48" s="30">
        <f t="shared" si="13"/>
        <v>13107510689</v>
      </c>
      <c r="BI48" s="5" t="s">
        <v>1173</v>
      </c>
      <c r="BJ48" s="30">
        <v>229276601</v>
      </c>
      <c r="BK48" s="30">
        <f t="shared" si="14"/>
        <v>9591481522</v>
      </c>
      <c r="BM48" s="5" t="s">
        <v>696</v>
      </c>
      <c r="BN48" s="30">
        <v>28562899</v>
      </c>
      <c r="BO48" s="30">
        <f t="shared" si="15"/>
        <v>1440224920</v>
      </c>
      <c r="BP48" s="8">
        <v>2.9353</v>
      </c>
      <c r="BR48" s="5" t="s">
        <v>446</v>
      </c>
      <c r="BS48" s="6">
        <v>41232194</v>
      </c>
      <c r="BT48" s="6">
        <f t="shared" si="10"/>
        <v>1513525276</v>
      </c>
      <c r="BU48" s="9">
        <v>10191999.999999996</v>
      </c>
      <c r="BV48" s="8">
        <v>2.9192</v>
      </c>
      <c r="BX48" s="5" t="s">
        <v>194</v>
      </c>
      <c r="BY48" s="6">
        <v>27466198</v>
      </c>
      <c r="BZ48" s="6">
        <f t="shared" si="16"/>
        <v>1018130377</v>
      </c>
      <c r="CA48" s="9">
        <v>19910000</v>
      </c>
      <c r="CB48" s="10">
        <v>3.15</v>
      </c>
      <c r="CC48" s="23"/>
      <c r="CD48" s="5" t="s">
        <v>45</v>
      </c>
      <c r="CE48" s="6">
        <v>43677375</v>
      </c>
      <c r="CF48" s="6">
        <f t="shared" si="17"/>
        <v>1433069658.8799999</v>
      </c>
      <c r="CG48" s="9">
        <v>49700000</v>
      </c>
      <c r="CH48" s="10">
        <v>3.5845</v>
      </c>
    </row>
    <row r="49" spans="13:86" ht="15.75">
      <c r="M49" s="167"/>
      <c r="N49" s="157"/>
      <c r="O49" s="168"/>
      <c r="Q49" s="132" t="s">
        <v>1424</v>
      </c>
      <c r="R49" s="129">
        <v>288631364</v>
      </c>
      <c r="S49" s="129">
        <f>SUM(S48+R49)</f>
        <v>17803408123</v>
      </c>
      <c r="U49" s="132"/>
      <c r="V49" s="133"/>
      <c r="W49" s="129"/>
      <c r="Y49" s="114"/>
      <c r="Z49" s="115"/>
      <c r="AA49" s="115"/>
      <c r="AC49" s="30"/>
      <c r="AD49" s="30"/>
      <c r="AE49" s="30"/>
      <c r="AG49" s="30"/>
      <c r="AH49" s="30"/>
      <c r="AI49" s="30"/>
      <c r="AK49" s="30"/>
      <c r="AL49" s="30"/>
      <c r="AM49" s="30"/>
      <c r="AO49" s="30"/>
      <c r="AP49" s="30"/>
      <c r="AQ49" s="30"/>
      <c r="AS49" s="30"/>
      <c r="AT49" s="9"/>
      <c r="AU49" s="9"/>
      <c r="AW49" s="30"/>
      <c r="AX49" s="9"/>
      <c r="AY49" s="9"/>
      <c r="BA49" s="65"/>
      <c r="BB49" s="39"/>
      <c r="BC49" s="39"/>
      <c r="BE49" s="63"/>
      <c r="BF49" s="39"/>
      <c r="BG49" s="30"/>
      <c r="BI49" s="5"/>
      <c r="BJ49" s="30"/>
      <c r="BK49" s="30"/>
      <c r="BM49" s="5"/>
      <c r="BN49" s="30"/>
      <c r="BO49" s="30"/>
      <c r="BP49" s="8"/>
      <c r="BR49" s="5"/>
      <c r="BS49" s="6"/>
      <c r="BT49" s="6"/>
      <c r="BU49" s="9"/>
      <c r="BV49" s="8"/>
      <c r="BX49" s="5"/>
      <c r="BY49" s="6"/>
      <c r="BZ49" s="6"/>
      <c r="CA49" s="9"/>
      <c r="CB49" s="10"/>
      <c r="CC49" s="23"/>
      <c r="CD49" s="5"/>
      <c r="CE49" s="6"/>
      <c r="CF49" s="6"/>
      <c r="CG49" s="9"/>
      <c r="CH49" s="10"/>
    </row>
    <row r="50" spans="13:86" ht="15.75">
      <c r="M50" s="167"/>
      <c r="N50" s="157"/>
      <c r="O50" s="168"/>
      <c r="Q50" s="132" t="s">
        <v>1425</v>
      </c>
      <c r="R50" s="129">
        <v>294366853</v>
      </c>
      <c r="S50" s="129">
        <f t="shared" si="18"/>
        <v>18097774976</v>
      </c>
      <c r="U50" s="132" t="s">
        <v>1373</v>
      </c>
      <c r="V50" s="133">
        <v>336598150</v>
      </c>
      <c r="W50" s="129">
        <f>SUM(W48+V50)</f>
        <v>19541455938</v>
      </c>
      <c r="Y50" s="114" t="s">
        <v>1321</v>
      </c>
      <c r="Z50" s="115">
        <v>297520799</v>
      </c>
      <c r="AA50" s="115">
        <f>SUM(AA48+Z50)</f>
        <v>16387848966</v>
      </c>
      <c r="AC50" s="30" t="s">
        <v>1269</v>
      </c>
      <c r="AD50" s="30">
        <v>223037513</v>
      </c>
      <c r="AE50" s="30">
        <f>SUM(AE48+AD50)</f>
        <v>18839545699</v>
      </c>
      <c r="AG50" s="30" t="s">
        <v>1217</v>
      </c>
      <c r="AH50" s="30">
        <v>318047048</v>
      </c>
      <c r="AI50" s="30">
        <f>SUM(AI48+AH50)</f>
        <v>19523763755</v>
      </c>
      <c r="AK50" s="30" t="s">
        <v>875</v>
      </c>
      <c r="AL50" s="30">
        <v>434864691</v>
      </c>
      <c r="AM50" s="30">
        <f>SUM(AM48+AL50)</f>
        <v>18830607623</v>
      </c>
      <c r="AO50" s="30" t="s">
        <v>925</v>
      </c>
      <c r="AP50" s="30">
        <v>390098014</v>
      </c>
      <c r="AQ50" s="30">
        <f>SUM(AQ48+AP50)</f>
        <v>20717184156</v>
      </c>
      <c r="AS50" s="30" t="s">
        <v>976</v>
      </c>
      <c r="AT50" s="9">
        <v>406578726</v>
      </c>
      <c r="AU50" s="9">
        <f>SUM(AT50+AU48)</f>
        <v>17532180293</v>
      </c>
      <c r="AW50" s="30" t="s">
        <v>1024</v>
      </c>
      <c r="AX50" s="9">
        <v>282918735</v>
      </c>
      <c r="AY50" s="9">
        <f>SUM(AY48+AX50)</f>
        <v>13528236057</v>
      </c>
      <c r="BA50" s="65" t="s">
        <v>1073</v>
      </c>
      <c r="BB50" s="39">
        <v>597572454</v>
      </c>
      <c r="BC50" s="39">
        <f>+BB50+BC48</f>
        <v>18192043807</v>
      </c>
      <c r="BE50" s="63" t="s">
        <v>1125</v>
      </c>
      <c r="BF50" s="39">
        <v>272290080</v>
      </c>
      <c r="BG50" s="30">
        <f>+BF50+BG48</f>
        <v>13379800769</v>
      </c>
      <c r="BI50" s="5" t="s">
        <v>1174</v>
      </c>
      <c r="BJ50" s="30">
        <v>187734511</v>
      </c>
      <c r="BK50" s="30">
        <f>+BJ50+BK48</f>
        <v>9779216033</v>
      </c>
      <c r="BM50" s="5" t="s">
        <v>697</v>
      </c>
      <c r="BN50" s="30">
        <v>62718221</v>
      </c>
      <c r="BO50" s="30">
        <f>+BN50+BO48</f>
        <v>1502943141</v>
      </c>
      <c r="BP50" s="8">
        <v>2.9345</v>
      </c>
      <c r="BR50" s="5" t="s">
        <v>447</v>
      </c>
      <c r="BS50" s="6">
        <v>36012493</v>
      </c>
      <c r="BT50" s="6">
        <f>+BS50+BT48</f>
        <v>1549537769</v>
      </c>
      <c r="BU50" s="9">
        <v>10061999.999999998</v>
      </c>
      <c r="BV50" s="8">
        <v>2.9243</v>
      </c>
      <c r="BX50" s="5" t="s">
        <v>195</v>
      </c>
      <c r="BY50" s="6">
        <v>24676853</v>
      </c>
      <c r="BZ50" s="6">
        <f>+BY50+BZ48</f>
        <v>1042807230</v>
      </c>
      <c r="CA50" s="9">
        <v>8240000</v>
      </c>
      <c r="CB50" s="10">
        <v>3.1622</v>
      </c>
      <c r="CC50" s="23"/>
      <c r="CD50" s="5" t="s">
        <v>46</v>
      </c>
      <c r="CE50" s="6">
        <v>41949832</v>
      </c>
      <c r="CF50" s="6">
        <f>+CF48+CE50</f>
        <v>1475019490.8799999</v>
      </c>
      <c r="CG50" s="9">
        <v>71200000</v>
      </c>
      <c r="CH50" s="10">
        <v>3.5978</v>
      </c>
    </row>
    <row r="51" spans="13:86" ht="15.75">
      <c r="M51" s="167"/>
      <c r="N51" s="157"/>
      <c r="O51" s="168"/>
      <c r="Q51" s="132" t="s">
        <v>1426</v>
      </c>
      <c r="R51" s="129">
        <v>342681292</v>
      </c>
      <c r="S51" s="129">
        <f t="shared" si="18"/>
        <v>18440456268</v>
      </c>
      <c r="U51" s="132" t="s">
        <v>1374</v>
      </c>
      <c r="V51" s="134">
        <v>301156528</v>
      </c>
      <c r="W51" s="129">
        <f t="shared" si="24"/>
        <v>19842612466</v>
      </c>
      <c r="Y51" s="114" t="s">
        <v>1322</v>
      </c>
      <c r="Z51" s="115">
        <v>296288366</v>
      </c>
      <c r="AA51" s="115">
        <f t="shared" si="23"/>
        <v>16684137332</v>
      </c>
      <c r="AC51" s="30" t="s">
        <v>1270</v>
      </c>
      <c r="AD51" s="30">
        <v>385966241</v>
      </c>
      <c r="AE51" s="30">
        <f t="shared" si="4"/>
        <v>19225511940</v>
      </c>
      <c r="AG51" s="30" t="s">
        <v>1218</v>
      </c>
      <c r="AH51" s="30">
        <v>400568539</v>
      </c>
      <c r="AI51" s="30">
        <f t="shared" si="20"/>
        <v>19924332294</v>
      </c>
      <c r="AK51" s="30" t="s">
        <v>876</v>
      </c>
      <c r="AL51" s="30">
        <v>328241568</v>
      </c>
      <c r="AM51" s="30">
        <f t="shared" si="25"/>
        <v>19158849191</v>
      </c>
      <c r="AO51" s="30" t="s">
        <v>926</v>
      </c>
      <c r="AP51" s="30">
        <v>445984593</v>
      </c>
      <c r="AQ51" s="30">
        <f t="shared" si="7"/>
        <v>21163168749</v>
      </c>
      <c r="AS51" s="30" t="s">
        <v>977</v>
      </c>
      <c r="AT51" s="9">
        <v>404008402</v>
      </c>
      <c r="AU51" s="9">
        <f t="shared" si="21"/>
        <v>17936188695</v>
      </c>
      <c r="AW51" s="30" t="s">
        <v>1025</v>
      </c>
      <c r="AX51" s="9">
        <v>300880280</v>
      </c>
      <c r="AY51" s="9">
        <f t="shared" si="9"/>
        <v>13829116337</v>
      </c>
      <c r="BA51" s="65" t="s">
        <v>1074</v>
      </c>
      <c r="BB51" s="39">
        <v>428031166</v>
      </c>
      <c r="BC51" s="39">
        <f t="shared" si="12"/>
        <v>18620074973</v>
      </c>
      <c r="BE51" s="63" t="s">
        <v>1126</v>
      </c>
      <c r="BF51" s="39">
        <v>396528268</v>
      </c>
      <c r="BG51" s="30">
        <f t="shared" si="13"/>
        <v>13776329037</v>
      </c>
      <c r="BI51" s="5" t="s">
        <v>1175</v>
      </c>
      <c r="BJ51" s="30">
        <v>193661047</v>
      </c>
      <c r="BK51" s="30">
        <f t="shared" si="14"/>
        <v>9972877080</v>
      </c>
      <c r="BM51" s="5" t="s">
        <v>698</v>
      </c>
      <c r="BN51" s="30">
        <v>40543314</v>
      </c>
      <c r="BO51" s="30">
        <f t="shared" si="15"/>
        <v>1543486455</v>
      </c>
      <c r="BP51" s="8">
        <v>2.9327</v>
      </c>
      <c r="BR51" s="5" t="s">
        <v>448</v>
      </c>
      <c r="BS51" s="6">
        <v>49084165</v>
      </c>
      <c r="BT51" s="6">
        <f t="shared" si="10"/>
        <v>1598621934</v>
      </c>
      <c r="BU51" s="9">
        <v>10662272</v>
      </c>
      <c r="BV51" s="8">
        <v>2.9235</v>
      </c>
      <c r="BX51" s="5" t="s">
        <v>196</v>
      </c>
      <c r="BY51" s="6">
        <v>8218255</v>
      </c>
      <c r="BZ51" s="6">
        <f t="shared" si="16"/>
        <v>1051025485</v>
      </c>
      <c r="CA51" s="9">
        <v>5310000</v>
      </c>
      <c r="CB51" s="10">
        <v>3.1817</v>
      </c>
      <c r="CC51" s="23"/>
      <c r="CD51" s="5" t="s">
        <v>47</v>
      </c>
      <c r="CE51" s="6">
        <v>34546686</v>
      </c>
      <c r="CF51" s="6">
        <f t="shared" si="17"/>
        <v>1509566176.8799999</v>
      </c>
      <c r="CG51" s="9">
        <v>69900000</v>
      </c>
      <c r="CH51" s="10">
        <v>3.6383</v>
      </c>
    </row>
    <row r="52" spans="13:86" ht="15.75">
      <c r="M52" s="167"/>
      <c r="N52" s="157"/>
      <c r="O52" s="168"/>
      <c r="Q52" s="132" t="s">
        <v>1427</v>
      </c>
      <c r="R52" s="129">
        <v>350762928</v>
      </c>
      <c r="S52" s="129">
        <f t="shared" si="18"/>
        <v>18791219196</v>
      </c>
      <c r="U52" s="132" t="s">
        <v>1375</v>
      </c>
      <c r="V52" s="134">
        <v>532770600</v>
      </c>
      <c r="W52" s="129">
        <f t="shared" si="24"/>
        <v>20375383066</v>
      </c>
      <c r="Y52" s="114" t="s">
        <v>1323</v>
      </c>
      <c r="Z52" s="115">
        <v>309569658</v>
      </c>
      <c r="AA52" s="115">
        <f t="shared" si="23"/>
        <v>16993706990</v>
      </c>
      <c r="AC52" s="30" t="s">
        <v>1271</v>
      </c>
      <c r="AD52" s="30">
        <v>266412504</v>
      </c>
      <c r="AE52" s="30">
        <f t="shared" si="4"/>
        <v>19491924444</v>
      </c>
      <c r="AG52" s="30" t="s">
        <v>1219</v>
      </c>
      <c r="AH52" s="30">
        <v>347365736</v>
      </c>
      <c r="AI52" s="30">
        <f t="shared" si="20"/>
        <v>20271698030</v>
      </c>
      <c r="AK52" s="30" t="s">
        <v>877</v>
      </c>
      <c r="AL52" s="30">
        <v>344003795</v>
      </c>
      <c r="AM52" s="30">
        <f t="shared" si="25"/>
        <v>19502852986</v>
      </c>
      <c r="AO52" s="30" t="s">
        <v>927</v>
      </c>
      <c r="AP52" s="30">
        <v>654914154</v>
      </c>
      <c r="AQ52" s="30">
        <f t="shared" si="7"/>
        <v>21818082903</v>
      </c>
      <c r="AS52" s="30" t="s">
        <v>978</v>
      </c>
      <c r="AT52" s="9">
        <v>590280686</v>
      </c>
      <c r="AU52" s="9">
        <f t="shared" si="21"/>
        <v>18526469381</v>
      </c>
      <c r="AW52" s="30" t="s">
        <v>1026</v>
      </c>
      <c r="AX52" s="9">
        <v>293528477</v>
      </c>
      <c r="AY52" s="9">
        <f t="shared" si="9"/>
        <v>14122644814</v>
      </c>
      <c r="BA52" s="65" t="s">
        <v>1075</v>
      </c>
      <c r="BB52" s="39">
        <v>261892213</v>
      </c>
      <c r="BC52" s="39">
        <f t="shared" si="12"/>
        <v>18881967186</v>
      </c>
      <c r="BE52" s="63" t="s">
        <v>1127</v>
      </c>
      <c r="BF52" s="39">
        <v>329081404</v>
      </c>
      <c r="BG52" s="30">
        <f t="shared" si="13"/>
        <v>14105410441</v>
      </c>
      <c r="BI52" s="5" t="s">
        <v>1176</v>
      </c>
      <c r="BJ52" s="30">
        <v>164485257</v>
      </c>
      <c r="BK52" s="30">
        <f t="shared" si="14"/>
        <v>10137362337</v>
      </c>
      <c r="BM52" s="5" t="s">
        <v>699</v>
      </c>
      <c r="BN52" s="30">
        <v>30810011</v>
      </c>
      <c r="BO52" s="30">
        <f t="shared" si="15"/>
        <v>1574296466</v>
      </c>
      <c r="BP52" s="8">
        <v>2.9422</v>
      </c>
      <c r="BR52" s="5" t="s">
        <v>449</v>
      </c>
      <c r="BS52" s="6">
        <v>25685675</v>
      </c>
      <c r="BT52" s="6">
        <f t="shared" si="10"/>
        <v>1624307609</v>
      </c>
      <c r="BU52" s="9">
        <v>8707999.999999993</v>
      </c>
      <c r="BV52" s="8">
        <v>2.9163</v>
      </c>
      <c r="BX52" s="5" t="s">
        <v>197</v>
      </c>
      <c r="BY52" s="6">
        <v>26630805</v>
      </c>
      <c r="BZ52" s="6">
        <f t="shared" si="16"/>
        <v>1077656290</v>
      </c>
      <c r="CA52" s="9">
        <v>4430000</v>
      </c>
      <c r="CB52" s="10">
        <v>3.2013</v>
      </c>
      <c r="CC52" s="23"/>
      <c r="CD52" s="5" t="s">
        <v>48</v>
      </c>
      <c r="CE52" s="6">
        <v>52014954</v>
      </c>
      <c r="CF52" s="6">
        <f t="shared" si="17"/>
        <v>1561581130.8799999</v>
      </c>
      <c r="CG52" s="9">
        <v>70000000</v>
      </c>
      <c r="CH52" s="10">
        <v>3.645</v>
      </c>
    </row>
    <row r="53" spans="13:86" ht="15.75">
      <c r="M53" s="167"/>
      <c r="N53" s="157"/>
      <c r="O53" s="168"/>
      <c r="Q53" s="132" t="s">
        <v>1429</v>
      </c>
      <c r="R53" s="129">
        <v>346623950</v>
      </c>
      <c r="S53" s="129">
        <f>SUM(S52+R53)</f>
        <v>19137843146</v>
      </c>
      <c r="T53" s="176"/>
      <c r="U53" s="132" t="s">
        <v>1376</v>
      </c>
      <c r="V53" s="134">
        <v>506298429</v>
      </c>
      <c r="W53" s="129">
        <f>SUM(W52+V53)</f>
        <v>20881681495</v>
      </c>
      <c r="Y53" s="114" t="s">
        <v>1324</v>
      </c>
      <c r="Z53" s="115">
        <v>219142388</v>
      </c>
      <c r="AA53" s="115">
        <f>SUM(AA52+Z53)</f>
        <v>17212849378</v>
      </c>
      <c r="AC53" s="30" t="s">
        <v>1272</v>
      </c>
      <c r="AD53" s="30">
        <v>375542765</v>
      </c>
      <c r="AE53" s="30">
        <f>SUM(AE52+AD53)</f>
        <v>19867467209</v>
      </c>
      <c r="AG53" s="30" t="s">
        <v>1220</v>
      </c>
      <c r="AH53" s="30">
        <v>332317432</v>
      </c>
      <c r="AI53" s="30">
        <f>SUM(AI52+AH53)</f>
        <v>20604015462</v>
      </c>
      <c r="AK53" s="30" t="s">
        <v>878</v>
      </c>
      <c r="AL53" s="30">
        <v>335764218</v>
      </c>
      <c r="AM53" s="30">
        <f>SUM(AM52+AL53)</f>
        <v>19838617204</v>
      </c>
      <c r="AO53" s="30" t="s">
        <v>928</v>
      </c>
      <c r="AP53" s="30">
        <v>390828139</v>
      </c>
      <c r="AQ53" s="30">
        <f>SUM(AQ52+AP53)</f>
        <v>22208911042</v>
      </c>
      <c r="AS53" s="30" t="s">
        <v>979</v>
      </c>
      <c r="AT53" s="9">
        <v>449881420</v>
      </c>
      <c r="AU53" s="9">
        <f>SUM(AT53+AU52)</f>
        <v>18976350801</v>
      </c>
      <c r="AW53" s="30" t="s">
        <v>1027</v>
      </c>
      <c r="AX53" s="9">
        <v>195266975</v>
      </c>
      <c r="AY53" s="9">
        <f>SUM(AY52+AX53)</f>
        <v>14317911789</v>
      </c>
      <c r="BA53" s="65" t="s">
        <v>1076</v>
      </c>
      <c r="BB53" s="39">
        <v>266682736</v>
      </c>
      <c r="BC53" s="39">
        <f>+BB53+BC52</f>
        <v>19148649922</v>
      </c>
      <c r="BE53" s="63" t="s">
        <v>1128</v>
      </c>
      <c r="BF53" s="39">
        <v>340440903</v>
      </c>
      <c r="BG53" s="30">
        <f>+BF53+BG52</f>
        <v>14445851344</v>
      </c>
      <c r="BI53" s="5" t="s">
        <v>1177</v>
      </c>
      <c r="BJ53" s="30">
        <v>177567801</v>
      </c>
      <c r="BK53" s="30">
        <f>+BJ53+BK52</f>
        <v>10314930138</v>
      </c>
      <c r="BM53" s="5" t="s">
        <v>700</v>
      </c>
      <c r="BN53" s="30">
        <v>51280108</v>
      </c>
      <c r="BO53" s="30">
        <f>+BN53+BO52</f>
        <v>1625576574</v>
      </c>
      <c r="BP53" s="8">
        <v>2.9518</v>
      </c>
      <c r="BR53" s="5" t="s">
        <v>450</v>
      </c>
      <c r="BS53" s="6">
        <v>25774705</v>
      </c>
      <c r="BT53" s="6">
        <f>+BS53+BT52</f>
        <v>1650082314</v>
      </c>
      <c r="BU53" s="9">
        <v>11573000.000000002</v>
      </c>
      <c r="BV53" s="8">
        <v>2.9233</v>
      </c>
      <c r="BX53" s="5" t="s">
        <v>198</v>
      </c>
      <c r="BY53" s="6">
        <v>8057754</v>
      </c>
      <c r="BZ53" s="6">
        <f>+BY53+BZ52</f>
        <v>1085714044</v>
      </c>
      <c r="CA53" s="9">
        <v>-2360000</v>
      </c>
      <c r="CB53" s="10">
        <v>3.2187</v>
      </c>
      <c r="CC53" s="23"/>
      <c r="CD53" s="5" t="s">
        <v>49</v>
      </c>
      <c r="CE53" s="6">
        <v>19265502</v>
      </c>
      <c r="CF53" s="6">
        <f>+CF52+CE53</f>
        <v>1580846632.8799999</v>
      </c>
      <c r="CG53" s="9">
        <v>46600000</v>
      </c>
      <c r="CH53" s="10">
        <v>3.6267</v>
      </c>
    </row>
    <row r="54" spans="13:86" ht="15.75">
      <c r="M54" s="167"/>
      <c r="N54" s="157"/>
      <c r="O54" s="168"/>
      <c r="Q54" s="132" t="s">
        <v>1428</v>
      </c>
      <c r="R54" s="129">
        <v>303333486</v>
      </c>
      <c r="S54" s="129">
        <f t="shared" si="18"/>
        <v>19441176632</v>
      </c>
      <c r="T54" s="176"/>
      <c r="U54" s="132" t="s">
        <v>1377</v>
      </c>
      <c r="V54" s="134">
        <v>303446585</v>
      </c>
      <c r="W54" s="129">
        <f>SUM(W53+V54)</f>
        <v>21185128080</v>
      </c>
      <c r="Y54" s="114" t="s">
        <v>1325</v>
      </c>
      <c r="Z54" s="115">
        <v>192294334</v>
      </c>
      <c r="AA54" s="115">
        <f>SUM(AA53+Z54)</f>
        <v>17405143712</v>
      </c>
      <c r="AC54" s="30" t="s">
        <v>1273</v>
      </c>
      <c r="AD54" s="30">
        <v>611061014</v>
      </c>
      <c r="AE54" s="30">
        <f>SUM(AE53+AD54)</f>
        <v>20478528223</v>
      </c>
      <c r="AG54" s="30" t="s">
        <v>1221</v>
      </c>
      <c r="AH54" s="30">
        <v>327796792</v>
      </c>
      <c r="AI54" s="30">
        <f>SUM(AI53+AH54)</f>
        <v>20931812254</v>
      </c>
      <c r="AK54" s="30" t="s">
        <v>879</v>
      </c>
      <c r="AL54" s="30">
        <v>400277514</v>
      </c>
      <c r="AM54" s="30">
        <f>SUM(AM53+AL54)</f>
        <v>20238894718</v>
      </c>
      <c r="AO54" s="30" t="s">
        <v>929</v>
      </c>
      <c r="AP54" s="30">
        <v>366432164</v>
      </c>
      <c r="AQ54" s="30">
        <f>SUM(AQ53+AP54)</f>
        <v>22575343206</v>
      </c>
      <c r="AS54" s="30" t="s">
        <v>980</v>
      </c>
      <c r="AT54" s="9">
        <v>447857965</v>
      </c>
      <c r="AU54" s="9">
        <f>SUM(AT54+AU53)</f>
        <v>19424208766</v>
      </c>
      <c r="AW54" s="30" t="s">
        <v>1028</v>
      </c>
      <c r="AX54" s="9">
        <v>224945146</v>
      </c>
      <c r="AY54" s="9">
        <f>SUM(AY53+AX54)</f>
        <v>14542856935</v>
      </c>
      <c r="BA54" s="65" t="s">
        <v>1077</v>
      </c>
      <c r="BB54" s="39">
        <v>279688610</v>
      </c>
      <c r="BC54" s="39">
        <f>+BB54+BC53</f>
        <v>19428338532</v>
      </c>
      <c r="BE54" s="63" t="s">
        <v>1129</v>
      </c>
      <c r="BF54" s="39">
        <v>400908899</v>
      </c>
      <c r="BG54" s="30">
        <f>+BF54+BG53</f>
        <v>14846760243</v>
      </c>
      <c r="BI54" s="5" t="s">
        <v>1178</v>
      </c>
      <c r="BJ54" s="30">
        <v>299274327</v>
      </c>
      <c r="BK54" s="30">
        <f>+BJ54+BK53</f>
        <v>10614204465</v>
      </c>
      <c r="BM54" s="5" t="s">
        <v>701</v>
      </c>
      <c r="BN54" s="30">
        <v>50677382</v>
      </c>
      <c r="BO54" s="30">
        <f>+BN54+BO53</f>
        <v>1676253956</v>
      </c>
      <c r="BP54" s="8">
        <v>2.9522</v>
      </c>
      <c r="BR54" s="5" t="s">
        <v>451</v>
      </c>
      <c r="BS54" s="6">
        <v>45866485</v>
      </c>
      <c r="BT54" s="6">
        <f>+BS54+BT53</f>
        <v>1695948799</v>
      </c>
      <c r="BU54" s="9">
        <v>10141000</v>
      </c>
      <c r="BV54" s="8">
        <v>2.9122</v>
      </c>
      <c r="BX54" s="5" t="s">
        <v>199</v>
      </c>
      <c r="BY54" s="6">
        <v>40094162</v>
      </c>
      <c r="BZ54" s="6">
        <f>+BY54+BZ53</f>
        <v>1125808206</v>
      </c>
      <c r="CA54" s="9">
        <v>6380000</v>
      </c>
      <c r="CB54" s="10">
        <v>3.1962</v>
      </c>
      <c r="CC54" s="23"/>
      <c r="CD54" s="5" t="s">
        <v>50</v>
      </c>
      <c r="CE54" s="6">
        <v>33000615</v>
      </c>
      <c r="CF54" s="6">
        <f>+CF53+CE54</f>
        <v>1613847247.8799999</v>
      </c>
      <c r="CG54" s="9">
        <v>80900000</v>
      </c>
      <c r="CH54" s="10">
        <v>3.6558</v>
      </c>
    </row>
    <row r="55" spans="13:86" ht="15.75">
      <c r="M55" s="167"/>
      <c r="N55" s="157"/>
      <c r="O55" s="168"/>
      <c r="Q55" s="132" t="s">
        <v>1430</v>
      </c>
      <c r="R55" s="129">
        <v>309003078</v>
      </c>
      <c r="S55" s="129">
        <f t="shared" si="18"/>
        <v>19750179710</v>
      </c>
      <c r="T55" s="176"/>
      <c r="U55" s="132" t="s">
        <v>1378</v>
      </c>
      <c r="V55" s="134">
        <v>336888195</v>
      </c>
      <c r="W55" s="129">
        <f aca="true" t="shared" si="26" ref="W55:W61">SUM(W54+V55)</f>
        <v>21522016275</v>
      </c>
      <c r="Y55" s="114" t="s">
        <v>1326</v>
      </c>
      <c r="Z55" s="115">
        <v>131879770</v>
      </c>
      <c r="AA55" s="115">
        <f t="shared" si="23"/>
        <v>17537023482</v>
      </c>
      <c r="AC55" s="30" t="s">
        <v>1274</v>
      </c>
      <c r="AD55" s="30">
        <v>641472281</v>
      </c>
      <c r="AE55" s="30">
        <f t="shared" si="4"/>
        <v>21120000504</v>
      </c>
      <c r="AG55" s="30" t="s">
        <v>1222</v>
      </c>
      <c r="AH55" s="30">
        <v>417003939</v>
      </c>
      <c r="AI55" s="30">
        <f t="shared" si="20"/>
        <v>21348816193</v>
      </c>
      <c r="AK55" s="30" t="s">
        <v>880</v>
      </c>
      <c r="AL55" s="30">
        <v>388769866</v>
      </c>
      <c r="AM55" s="30">
        <f t="shared" si="25"/>
        <v>20627664584</v>
      </c>
      <c r="AO55" s="30" t="s">
        <v>930</v>
      </c>
      <c r="AP55" s="30">
        <v>290126931</v>
      </c>
      <c r="AQ55" s="30">
        <f t="shared" si="7"/>
        <v>22865470137</v>
      </c>
      <c r="AS55" s="30" t="s">
        <v>981</v>
      </c>
      <c r="AT55" s="9">
        <v>343327616</v>
      </c>
      <c r="AU55" s="9">
        <f t="shared" si="21"/>
        <v>19767536382</v>
      </c>
      <c r="AW55" s="30" t="s">
        <v>1029</v>
      </c>
      <c r="AX55" s="9">
        <v>204157938</v>
      </c>
      <c r="AY55" s="9">
        <f t="shared" si="9"/>
        <v>14747014873</v>
      </c>
      <c r="BA55" s="65" t="s">
        <v>1078</v>
      </c>
      <c r="BB55" s="39">
        <v>320856635</v>
      </c>
      <c r="BC55" s="39">
        <f t="shared" si="12"/>
        <v>19749195167</v>
      </c>
      <c r="BE55" s="63" t="s">
        <v>1130</v>
      </c>
      <c r="BF55" s="39">
        <v>343845030</v>
      </c>
      <c r="BG55" s="30">
        <f t="shared" si="13"/>
        <v>15190605273</v>
      </c>
      <c r="BI55" s="5" t="s">
        <v>1179</v>
      </c>
      <c r="BJ55" s="30">
        <v>190479226</v>
      </c>
      <c r="BK55" s="30">
        <f t="shared" si="14"/>
        <v>10804683691</v>
      </c>
      <c r="BM55" s="5" t="s">
        <v>702</v>
      </c>
      <c r="BN55" s="30">
        <v>37013981</v>
      </c>
      <c r="BO55" s="30">
        <f t="shared" si="15"/>
        <v>1713267937</v>
      </c>
      <c r="BP55" s="8">
        <v>2.9397</v>
      </c>
      <c r="BR55" s="5" t="s">
        <v>452</v>
      </c>
      <c r="BS55" s="6">
        <v>39135914</v>
      </c>
      <c r="BT55" s="6">
        <f t="shared" si="10"/>
        <v>1735084713</v>
      </c>
      <c r="BU55" s="9">
        <v>8323000</v>
      </c>
      <c r="BV55" s="8">
        <v>2.9165</v>
      </c>
      <c r="BX55" s="5" t="s">
        <v>200</v>
      </c>
      <c r="BY55" s="6">
        <v>13370294</v>
      </c>
      <c r="BZ55" s="6">
        <f t="shared" si="16"/>
        <v>1139178500</v>
      </c>
      <c r="CA55" s="9">
        <v>9260000</v>
      </c>
      <c r="CB55" s="10">
        <v>3.174</v>
      </c>
      <c r="CC55" s="23"/>
      <c r="CD55" s="5" t="s">
        <v>51</v>
      </c>
      <c r="CE55" s="6">
        <v>28220243</v>
      </c>
      <c r="CF55" s="6">
        <f t="shared" si="17"/>
        <v>1642067490.8799999</v>
      </c>
      <c r="CG55" s="9">
        <v>46400000</v>
      </c>
      <c r="CH55" s="10">
        <v>3.65</v>
      </c>
    </row>
    <row r="56" spans="13:86" ht="15.75">
      <c r="M56" s="167"/>
      <c r="N56" s="157"/>
      <c r="O56" s="168"/>
      <c r="Q56" s="132" t="s">
        <v>1431</v>
      </c>
      <c r="R56" s="129">
        <v>173860310</v>
      </c>
      <c r="S56" s="129">
        <f t="shared" si="18"/>
        <v>19924040020</v>
      </c>
      <c r="T56" s="176"/>
      <c r="U56" s="132" t="s">
        <v>1379</v>
      </c>
      <c r="V56" s="134">
        <v>401731475</v>
      </c>
      <c r="W56" s="129">
        <f t="shared" si="26"/>
        <v>21923747750</v>
      </c>
      <c r="Y56" s="114" t="s">
        <v>1327</v>
      </c>
      <c r="Z56" s="115">
        <v>116155803</v>
      </c>
      <c r="AA56" s="115">
        <f t="shared" si="23"/>
        <v>17653179285</v>
      </c>
      <c r="AC56" s="30" t="s">
        <v>1275</v>
      </c>
      <c r="AD56" s="30">
        <v>487986241</v>
      </c>
      <c r="AE56" s="30">
        <f t="shared" si="4"/>
        <v>21607986745</v>
      </c>
      <c r="AG56" s="30" t="s">
        <v>1223</v>
      </c>
      <c r="AH56" s="30">
        <v>243704992</v>
      </c>
      <c r="AI56" s="30">
        <f t="shared" si="20"/>
        <v>21592521185</v>
      </c>
      <c r="AK56" s="30" t="s">
        <v>881</v>
      </c>
      <c r="AL56" s="30">
        <v>314625405</v>
      </c>
      <c r="AM56" s="30">
        <f t="shared" si="25"/>
        <v>20942289989</v>
      </c>
      <c r="AO56" s="30" t="s">
        <v>931</v>
      </c>
      <c r="AP56" s="30">
        <v>399347965</v>
      </c>
      <c r="AQ56" s="30">
        <f t="shared" si="7"/>
        <v>23264818102</v>
      </c>
      <c r="AS56" s="30" t="s">
        <v>982</v>
      </c>
      <c r="AT56" s="9">
        <v>479009685</v>
      </c>
      <c r="AU56" s="9">
        <f t="shared" si="21"/>
        <v>20246546067</v>
      </c>
      <c r="AW56" s="30" t="s">
        <v>1030</v>
      </c>
      <c r="AX56" s="9">
        <v>297951798</v>
      </c>
      <c r="AY56" s="9">
        <f t="shared" si="9"/>
        <v>15044966671</v>
      </c>
      <c r="BA56" s="65" t="s">
        <v>1079</v>
      </c>
      <c r="BB56" s="39">
        <v>284817809</v>
      </c>
      <c r="BC56" s="39">
        <f t="shared" si="12"/>
        <v>20034012976</v>
      </c>
      <c r="BE56" s="63" t="s">
        <v>1131</v>
      </c>
      <c r="BF56" s="39">
        <v>319738978</v>
      </c>
      <c r="BG56" s="30">
        <f t="shared" si="13"/>
        <v>15510344251</v>
      </c>
      <c r="BI56" s="5" t="s">
        <v>1180</v>
      </c>
      <c r="BJ56" s="30">
        <v>129388506</v>
      </c>
      <c r="BK56" s="30">
        <f t="shared" si="14"/>
        <v>10934072197</v>
      </c>
      <c r="BM56" s="5" t="s">
        <v>703</v>
      </c>
      <c r="BN56" s="30">
        <v>32651569</v>
      </c>
      <c r="BO56" s="30">
        <f t="shared" si="15"/>
        <v>1745919506</v>
      </c>
      <c r="BP56" s="8">
        <v>2.9253</v>
      </c>
      <c r="BR56" s="5" t="s">
        <v>453</v>
      </c>
      <c r="BS56" s="6">
        <v>31779046</v>
      </c>
      <c r="BT56" s="6">
        <f t="shared" si="10"/>
        <v>1766863759</v>
      </c>
      <c r="BU56" s="9">
        <v>12490100</v>
      </c>
      <c r="BV56" s="8">
        <v>2.9325</v>
      </c>
      <c r="BX56" s="5" t="s">
        <v>201</v>
      </c>
      <c r="BY56" s="6">
        <v>20161032</v>
      </c>
      <c r="BZ56" s="6">
        <f t="shared" si="16"/>
        <v>1159339532</v>
      </c>
      <c r="CA56" s="9">
        <v>5750000</v>
      </c>
      <c r="CB56" s="10">
        <v>3.1808</v>
      </c>
      <c r="CC56" s="23"/>
      <c r="CD56" s="5" t="s">
        <v>52</v>
      </c>
      <c r="CE56" s="6">
        <v>20623615</v>
      </c>
      <c r="CF56" s="6">
        <f t="shared" si="17"/>
        <v>1662691105.8799999</v>
      </c>
      <c r="CG56" s="9">
        <v>63200000</v>
      </c>
      <c r="CH56" s="10">
        <v>3.6508</v>
      </c>
    </row>
    <row r="57" spans="13:86" ht="15.75">
      <c r="M57" s="167"/>
      <c r="N57" s="157"/>
      <c r="O57" s="168"/>
      <c r="Q57" s="132" t="s">
        <v>1432</v>
      </c>
      <c r="R57" s="129">
        <v>369342447</v>
      </c>
      <c r="S57" s="129">
        <f t="shared" si="18"/>
        <v>20293382467</v>
      </c>
      <c r="T57" s="176"/>
      <c r="U57" s="132" t="s">
        <v>1380</v>
      </c>
      <c r="V57" s="134">
        <v>342868375</v>
      </c>
      <c r="W57" s="129">
        <f t="shared" si="26"/>
        <v>22266616125</v>
      </c>
      <c r="Y57" s="114" t="s">
        <v>1328</v>
      </c>
      <c r="Z57" s="115">
        <v>108764571</v>
      </c>
      <c r="AA57" s="115">
        <f t="shared" si="23"/>
        <v>17761943856</v>
      </c>
      <c r="AC57" s="30" t="s">
        <v>1276</v>
      </c>
      <c r="AD57" s="30">
        <v>388595443</v>
      </c>
      <c r="AE57" s="30">
        <f t="shared" si="4"/>
        <v>21996582188</v>
      </c>
      <c r="AG57" s="30" t="s">
        <v>1224</v>
      </c>
      <c r="AH57" s="30">
        <v>209287606</v>
      </c>
      <c r="AI57" s="30">
        <f t="shared" si="20"/>
        <v>21801808791</v>
      </c>
      <c r="AK57" s="30" t="s">
        <v>882</v>
      </c>
      <c r="AL57" s="30">
        <v>277175442</v>
      </c>
      <c r="AM57" s="30">
        <f t="shared" si="25"/>
        <v>21219465431</v>
      </c>
      <c r="AO57" s="30" t="s">
        <v>932</v>
      </c>
      <c r="AP57" s="30">
        <v>250251662</v>
      </c>
      <c r="AQ57" s="30">
        <f t="shared" si="7"/>
        <v>23515069764</v>
      </c>
      <c r="AS57" s="30" t="s">
        <v>983</v>
      </c>
      <c r="AT57" s="9">
        <v>203682797</v>
      </c>
      <c r="AU57" s="9">
        <f t="shared" si="21"/>
        <v>20450228864</v>
      </c>
      <c r="AW57" s="30" t="s">
        <v>1031</v>
      </c>
      <c r="AX57" s="9">
        <v>275047576</v>
      </c>
      <c r="AY57" s="9">
        <f t="shared" si="9"/>
        <v>15320014247</v>
      </c>
      <c r="BA57" s="65" t="s">
        <v>1080</v>
      </c>
      <c r="BB57" s="9">
        <v>299898179</v>
      </c>
      <c r="BC57" s="39">
        <f t="shared" si="12"/>
        <v>20333911155</v>
      </c>
      <c r="BE57" s="63" t="s">
        <v>1132</v>
      </c>
      <c r="BF57" s="39">
        <v>189637220</v>
      </c>
      <c r="BG57" s="30">
        <f t="shared" si="13"/>
        <v>15699981471</v>
      </c>
      <c r="BI57" s="5" t="s">
        <v>1181</v>
      </c>
      <c r="BJ57" s="30">
        <v>172254779</v>
      </c>
      <c r="BK57" s="30">
        <f t="shared" si="14"/>
        <v>11106326976</v>
      </c>
      <c r="BM57" s="5" t="s">
        <v>704</v>
      </c>
      <c r="BN57" s="30">
        <v>34263948</v>
      </c>
      <c r="BO57" s="30">
        <f t="shared" si="15"/>
        <v>1780183454</v>
      </c>
      <c r="BP57" s="8">
        <v>2.9312</v>
      </c>
      <c r="BR57" s="5" t="s">
        <v>454</v>
      </c>
      <c r="BS57" s="6">
        <v>28703159</v>
      </c>
      <c r="BT57" s="6">
        <f t="shared" si="10"/>
        <v>1795566918</v>
      </c>
      <c r="BU57" s="9">
        <v>8751999.999999996</v>
      </c>
      <c r="BV57" s="8">
        <v>2.9387</v>
      </c>
      <c r="BX57" s="5" t="s">
        <v>202</v>
      </c>
      <c r="BY57" s="6">
        <v>29611657</v>
      </c>
      <c r="BZ57" s="6">
        <f t="shared" si="16"/>
        <v>1188951189</v>
      </c>
      <c r="CA57" s="9">
        <v>779999.9999999976</v>
      </c>
      <c r="CB57" s="10">
        <v>3.1715</v>
      </c>
      <c r="CC57" s="23"/>
      <c r="CD57" s="5" t="s">
        <v>53</v>
      </c>
      <c r="CE57" s="6">
        <v>26351271.66</v>
      </c>
      <c r="CF57" s="6">
        <f t="shared" si="17"/>
        <v>1689042377.54</v>
      </c>
      <c r="CG57" s="9">
        <v>47400000</v>
      </c>
      <c r="CH57" s="10">
        <v>3.7008</v>
      </c>
    </row>
    <row r="58" spans="13:86" ht="15.75">
      <c r="M58" s="167"/>
      <c r="N58" s="157"/>
      <c r="O58" s="168"/>
      <c r="Q58" s="132" t="s">
        <v>1433</v>
      </c>
      <c r="R58" s="129">
        <v>227073432</v>
      </c>
      <c r="S58" s="129">
        <f>SUM(S57+R58)</f>
        <v>20520455899</v>
      </c>
      <c r="U58" s="138" t="s">
        <v>1381</v>
      </c>
      <c r="V58" s="133">
        <v>358017582</v>
      </c>
      <c r="W58" s="129">
        <f>SUM(W57+V58)</f>
        <v>22624633707</v>
      </c>
      <c r="Y58" s="114" t="s">
        <v>1329</v>
      </c>
      <c r="Z58" s="115">
        <f>86224307+10887433</f>
        <v>97111740</v>
      </c>
      <c r="AA58" s="115">
        <f>SUM(AA57+Z58)</f>
        <v>17859055596</v>
      </c>
      <c r="AC58" s="30" t="s">
        <v>1277</v>
      </c>
      <c r="AD58" s="30">
        <v>356084093</v>
      </c>
      <c r="AE58" s="30">
        <f>SUM(AE57+AD58)</f>
        <v>22352666281</v>
      </c>
      <c r="AG58" s="30" t="s">
        <v>1225</v>
      </c>
      <c r="AH58" s="30">
        <v>176305233</v>
      </c>
      <c r="AI58" s="30">
        <f>SUM(AI57+AH58)</f>
        <v>21978114024</v>
      </c>
      <c r="AK58" s="30" t="s">
        <v>883</v>
      </c>
      <c r="AL58" s="30">
        <v>312426489</v>
      </c>
      <c r="AM58" s="30">
        <f>SUM(AM57+AL58)</f>
        <v>21531891920</v>
      </c>
      <c r="AO58" s="30" t="s">
        <v>933</v>
      </c>
      <c r="AP58" s="30">
        <v>189294072</v>
      </c>
      <c r="AQ58" s="30">
        <f>SUM(AQ57+AP58)</f>
        <v>23704363836</v>
      </c>
      <c r="AS58" s="30" t="s">
        <v>984</v>
      </c>
      <c r="AT58" s="9">
        <v>354641135</v>
      </c>
      <c r="AU58" s="9">
        <f>SUM(AT58+AU57)</f>
        <v>20804869999</v>
      </c>
      <c r="AW58" s="30" t="s">
        <v>1032</v>
      </c>
      <c r="AX58" s="9">
        <v>220246928</v>
      </c>
      <c r="AY58" s="9">
        <f>SUM(AY57+AX58)</f>
        <v>15540261175</v>
      </c>
      <c r="BA58" s="65" t="s">
        <v>1081</v>
      </c>
      <c r="BB58" s="9">
        <v>227421219</v>
      </c>
      <c r="BC58" s="39">
        <f>+BB58+BC57</f>
        <v>20561332374</v>
      </c>
      <c r="BE58" s="63" t="s">
        <v>1133</v>
      </c>
      <c r="BF58" s="39">
        <v>372244999</v>
      </c>
      <c r="BG58" s="30">
        <f>+BF58+BG57</f>
        <v>16072226470</v>
      </c>
      <c r="BI58" s="5" t="s">
        <v>1182</v>
      </c>
      <c r="BJ58" s="30">
        <v>203304604</v>
      </c>
      <c r="BK58" s="30">
        <f>+BJ58+BK57</f>
        <v>11309631580</v>
      </c>
      <c r="BM58" s="5" t="s">
        <v>705</v>
      </c>
      <c r="BN58" s="30">
        <v>34743945</v>
      </c>
      <c r="BO58" s="30">
        <f>+BN58+BO57</f>
        <v>1814927399</v>
      </c>
      <c r="BP58" s="8">
        <v>2.9355</v>
      </c>
      <c r="BR58" s="5" t="s">
        <v>455</v>
      </c>
      <c r="BS58" s="6">
        <v>40794129</v>
      </c>
      <c r="BT58" s="6">
        <f>+BS58+BT57</f>
        <v>1836361047</v>
      </c>
      <c r="BU58" s="9">
        <v>20517000.000000004</v>
      </c>
      <c r="BV58" s="8">
        <v>2.925</v>
      </c>
      <c r="BX58" s="5" t="s">
        <v>203</v>
      </c>
      <c r="BY58" s="6">
        <v>25574003</v>
      </c>
      <c r="BZ58" s="6">
        <f>+BY58+BZ57</f>
        <v>1214525192</v>
      </c>
      <c r="CA58" s="9">
        <v>26280000</v>
      </c>
      <c r="CB58" s="10">
        <v>3.1493</v>
      </c>
      <c r="CC58" s="23"/>
      <c r="CD58" s="5" t="s">
        <v>54</v>
      </c>
      <c r="CE58" s="6">
        <v>41752835</v>
      </c>
      <c r="CF58" s="6">
        <f>+CF57+CE58</f>
        <v>1730795212.54</v>
      </c>
      <c r="CG58" s="9">
        <v>63700000</v>
      </c>
      <c r="CH58" s="10">
        <v>3.6333</v>
      </c>
    </row>
    <row r="59" spans="13:86" ht="15.75">
      <c r="M59" s="167"/>
      <c r="N59" s="157"/>
      <c r="O59" s="168"/>
      <c r="Q59" s="132" t="s">
        <v>1434</v>
      </c>
      <c r="R59" s="129">
        <v>358868974</v>
      </c>
      <c r="S59" s="129">
        <f t="shared" si="18"/>
        <v>20879324873</v>
      </c>
      <c r="U59" s="138" t="s">
        <v>1382</v>
      </c>
      <c r="V59" s="134">
        <v>214222916</v>
      </c>
      <c r="W59" s="129">
        <f t="shared" si="26"/>
        <v>22838856623</v>
      </c>
      <c r="Y59" s="114" t="s">
        <v>1330</v>
      </c>
      <c r="Z59" s="124">
        <v>42348006</v>
      </c>
      <c r="AA59" s="122">
        <f t="shared" si="23"/>
        <v>17901403602</v>
      </c>
      <c r="AC59" s="30" t="s">
        <v>1278</v>
      </c>
      <c r="AD59" s="30">
        <v>365408895</v>
      </c>
      <c r="AE59" s="30">
        <f t="shared" si="4"/>
        <v>22718075176</v>
      </c>
      <c r="AG59" s="30" t="s">
        <v>1226</v>
      </c>
      <c r="AH59" s="30">
        <v>251179274</v>
      </c>
      <c r="AI59" s="30">
        <f t="shared" si="20"/>
        <v>22229293298</v>
      </c>
      <c r="AK59" s="30" t="s">
        <v>884</v>
      </c>
      <c r="AL59" s="30">
        <v>368919944</v>
      </c>
      <c r="AM59" s="30">
        <f>SUM(AM58+AL59)</f>
        <v>21900811864</v>
      </c>
      <c r="AO59" s="30" t="s">
        <v>934</v>
      </c>
      <c r="AP59" s="30">
        <v>230136900</v>
      </c>
      <c r="AQ59" s="30">
        <f t="shared" si="7"/>
        <v>23934500736</v>
      </c>
      <c r="AS59" s="30" t="s">
        <v>985</v>
      </c>
      <c r="AT59" s="9">
        <v>301368982</v>
      </c>
      <c r="AU59" s="9">
        <f t="shared" si="21"/>
        <v>21106238981</v>
      </c>
      <c r="AW59" s="30" t="s">
        <v>1033</v>
      </c>
      <c r="AX59" s="9">
        <v>191928108</v>
      </c>
      <c r="AY59" s="9">
        <f t="shared" si="9"/>
        <v>15732189283</v>
      </c>
      <c r="BA59" s="65" t="s">
        <v>1082</v>
      </c>
      <c r="BB59" s="9">
        <v>264378596</v>
      </c>
      <c r="BC59" s="39">
        <f t="shared" si="12"/>
        <v>20825710970</v>
      </c>
      <c r="BE59" s="63" t="s">
        <v>1134</v>
      </c>
      <c r="BF59" s="39">
        <v>378510336</v>
      </c>
      <c r="BG59" s="30">
        <f t="shared" si="13"/>
        <v>16450736806</v>
      </c>
      <c r="BI59" s="5" t="s">
        <v>1183</v>
      </c>
      <c r="BJ59" s="30">
        <v>129157809</v>
      </c>
      <c r="BK59" s="30">
        <f t="shared" si="14"/>
        <v>11438789389</v>
      </c>
      <c r="BM59" s="5" t="s">
        <v>706</v>
      </c>
      <c r="BN59" s="30">
        <v>40347498</v>
      </c>
      <c r="BO59" s="30">
        <f t="shared" si="15"/>
        <v>1855274897</v>
      </c>
      <c r="BP59" s="8">
        <v>2.9353</v>
      </c>
      <c r="BR59" s="5" t="s">
        <v>456</v>
      </c>
      <c r="BS59" s="6">
        <v>21226517</v>
      </c>
      <c r="BT59" s="6">
        <f t="shared" si="10"/>
        <v>1857587564</v>
      </c>
      <c r="BU59" s="9">
        <v>19171000.000000004</v>
      </c>
      <c r="BV59" s="8">
        <v>2.9042</v>
      </c>
      <c r="BX59" s="5" t="s">
        <v>204</v>
      </c>
      <c r="BY59" s="6">
        <v>24718224</v>
      </c>
      <c r="BZ59" s="6">
        <f t="shared" si="16"/>
        <v>1239243416</v>
      </c>
      <c r="CA59" s="9">
        <v>4870000</v>
      </c>
      <c r="CB59" s="10">
        <v>3.137</v>
      </c>
      <c r="CC59" s="23"/>
      <c r="CD59" s="5" t="s">
        <v>55</v>
      </c>
      <c r="CE59" s="6">
        <v>16291086.45</v>
      </c>
      <c r="CF59" s="6">
        <f t="shared" si="17"/>
        <v>1747086298.99</v>
      </c>
      <c r="CG59" s="9">
        <v>28800000</v>
      </c>
      <c r="CH59" s="10">
        <v>3.615</v>
      </c>
    </row>
    <row r="60" spans="13:86" ht="15.75">
      <c r="M60" s="167"/>
      <c r="N60" s="157"/>
      <c r="O60" s="168"/>
      <c r="Q60" s="132" t="s">
        <v>1435</v>
      </c>
      <c r="R60" s="129">
        <v>129468758</v>
      </c>
      <c r="S60" s="129">
        <f t="shared" si="18"/>
        <v>21008793631</v>
      </c>
      <c r="U60" s="138" t="s">
        <v>1383</v>
      </c>
      <c r="V60" s="133">
        <v>318046923</v>
      </c>
      <c r="W60" s="129">
        <f t="shared" si="26"/>
        <v>23156903546</v>
      </c>
      <c r="Y60" s="114" t="s">
        <v>1331</v>
      </c>
      <c r="Z60" s="124">
        <v>71951710</v>
      </c>
      <c r="AA60" s="122">
        <f t="shared" si="23"/>
        <v>17973355312</v>
      </c>
      <c r="AC60" s="30" t="s">
        <v>1279</v>
      </c>
      <c r="AD60" s="30">
        <v>349008168</v>
      </c>
      <c r="AE60" s="30">
        <f t="shared" si="4"/>
        <v>23067083344</v>
      </c>
      <c r="AG60" s="30" t="s">
        <v>1227</v>
      </c>
      <c r="AH60" s="30">
        <v>275005443</v>
      </c>
      <c r="AI60" s="30">
        <f t="shared" si="20"/>
        <v>22504298741</v>
      </c>
      <c r="AK60" s="30" t="s">
        <v>885</v>
      </c>
      <c r="AL60" s="30">
        <v>411888520</v>
      </c>
      <c r="AM60" s="30">
        <f t="shared" si="25"/>
        <v>22312700384</v>
      </c>
      <c r="AO60" s="30" t="s">
        <v>935</v>
      </c>
      <c r="AP60" s="30">
        <v>397010210</v>
      </c>
      <c r="AQ60" s="30">
        <f t="shared" si="7"/>
        <v>24331510946</v>
      </c>
      <c r="AS60" s="30" t="s">
        <v>986</v>
      </c>
      <c r="AT60" s="9">
        <v>358714870</v>
      </c>
      <c r="AU60" s="9">
        <f t="shared" si="21"/>
        <v>21464953851</v>
      </c>
      <c r="AW60" s="30" t="s">
        <v>1034</v>
      </c>
      <c r="AX60" s="9">
        <v>174615171</v>
      </c>
      <c r="AY60" s="9">
        <f t="shared" si="9"/>
        <v>15906804454</v>
      </c>
      <c r="BA60" s="65" t="s">
        <v>1083</v>
      </c>
      <c r="BB60" s="6">
        <v>218454935</v>
      </c>
      <c r="BC60" s="39">
        <f t="shared" si="12"/>
        <v>21044165905</v>
      </c>
      <c r="BE60" s="63" t="s">
        <v>1135</v>
      </c>
      <c r="BF60" s="39">
        <v>322325050</v>
      </c>
      <c r="BG60" s="30">
        <f t="shared" si="13"/>
        <v>16773061856</v>
      </c>
      <c r="BI60" s="5" t="s">
        <v>1184</v>
      </c>
      <c r="BJ60" s="30">
        <v>243590223</v>
      </c>
      <c r="BK60" s="30">
        <f t="shared" si="14"/>
        <v>11682379612</v>
      </c>
      <c r="BM60" s="5" t="s">
        <v>707</v>
      </c>
      <c r="BN60" s="30">
        <v>56402362</v>
      </c>
      <c r="BO60" s="30">
        <f t="shared" si="15"/>
        <v>1911677259</v>
      </c>
      <c r="BP60" s="8">
        <v>2.9232</v>
      </c>
      <c r="BR60" s="5" t="s">
        <v>457</v>
      </c>
      <c r="BS60" s="6">
        <v>30299918</v>
      </c>
      <c r="BT60" s="6">
        <f t="shared" si="10"/>
        <v>1887887482</v>
      </c>
      <c r="BU60" s="9">
        <v>21190000</v>
      </c>
      <c r="BV60" s="8">
        <v>2.9182</v>
      </c>
      <c r="BX60" s="5" t="s">
        <v>205</v>
      </c>
      <c r="BY60" s="6">
        <v>37647546</v>
      </c>
      <c r="BZ60" s="6">
        <f t="shared" si="16"/>
        <v>1276890962</v>
      </c>
      <c r="CA60" s="9">
        <v>1780000</v>
      </c>
      <c r="CB60" s="10">
        <v>3.1133</v>
      </c>
      <c r="CC60" s="23"/>
      <c r="CD60" s="5" t="s">
        <v>56</v>
      </c>
      <c r="CE60" s="6">
        <v>20488872</v>
      </c>
      <c r="CF60" s="6">
        <f t="shared" si="17"/>
        <v>1767575170.99</v>
      </c>
      <c r="CG60" s="9">
        <v>50000000</v>
      </c>
      <c r="CH60" s="10">
        <v>3.6163</v>
      </c>
    </row>
    <row r="61" spans="13:86" ht="15.75">
      <c r="M61" s="167"/>
      <c r="N61" s="157"/>
      <c r="O61" s="168"/>
      <c r="Q61" s="132" t="s">
        <v>1436</v>
      </c>
      <c r="R61" s="129">
        <v>390290452</v>
      </c>
      <c r="S61" s="129">
        <f t="shared" si="18"/>
        <v>21399084083</v>
      </c>
      <c r="U61" s="132" t="s">
        <v>1384</v>
      </c>
      <c r="V61" s="133">
        <v>511580124</v>
      </c>
      <c r="W61" s="129">
        <f t="shared" si="26"/>
        <v>23668483670</v>
      </c>
      <c r="Y61" s="114" t="s">
        <v>1332</v>
      </c>
      <c r="Z61" s="124">
        <v>481445975</v>
      </c>
      <c r="AA61" s="122">
        <f t="shared" si="23"/>
        <v>18454801287</v>
      </c>
      <c r="AC61" s="30" t="s">
        <v>1280</v>
      </c>
      <c r="AD61" s="30">
        <v>501699085</v>
      </c>
      <c r="AE61" s="30">
        <f t="shared" si="4"/>
        <v>23568782429</v>
      </c>
      <c r="AG61" s="30" t="s">
        <v>1228</v>
      </c>
      <c r="AH61" s="30">
        <v>427732537</v>
      </c>
      <c r="AI61" s="30">
        <f t="shared" si="20"/>
        <v>22932031278</v>
      </c>
      <c r="AK61" s="30" t="s">
        <v>886</v>
      </c>
      <c r="AL61" s="30">
        <v>428953883</v>
      </c>
      <c r="AM61" s="30">
        <f t="shared" si="25"/>
        <v>22741654267</v>
      </c>
      <c r="AO61" s="30" t="s">
        <v>936</v>
      </c>
      <c r="AP61" s="30">
        <v>409668352</v>
      </c>
      <c r="AQ61" s="30">
        <f t="shared" si="7"/>
        <v>24741179298</v>
      </c>
      <c r="AS61" s="30" t="s">
        <v>987</v>
      </c>
      <c r="AT61" s="9">
        <v>392474034</v>
      </c>
      <c r="AU61" s="9">
        <f t="shared" si="21"/>
        <v>21857427885</v>
      </c>
      <c r="AW61" s="30" t="s">
        <v>1035</v>
      </c>
      <c r="AX61" s="9">
        <v>136309498</v>
      </c>
      <c r="AY61" s="9">
        <f t="shared" si="9"/>
        <v>16043113952</v>
      </c>
      <c r="BA61" s="65" t="s">
        <v>1084</v>
      </c>
      <c r="BB61" s="9">
        <v>393964276</v>
      </c>
      <c r="BC61" s="39">
        <f t="shared" si="12"/>
        <v>21438130181</v>
      </c>
      <c r="BE61" s="63" t="s">
        <v>1136</v>
      </c>
      <c r="BF61" s="39">
        <v>501922101</v>
      </c>
      <c r="BG61" s="30">
        <f t="shared" si="13"/>
        <v>17274983957</v>
      </c>
      <c r="BI61" s="5" t="s">
        <v>1185</v>
      </c>
      <c r="BJ61" s="30">
        <v>314528332</v>
      </c>
      <c r="BK61" s="30">
        <f t="shared" si="14"/>
        <v>11996907944</v>
      </c>
      <c r="BM61" s="5" t="s">
        <v>708</v>
      </c>
      <c r="BN61" s="30">
        <v>48221214</v>
      </c>
      <c r="BO61" s="30">
        <f t="shared" si="15"/>
        <v>1959898473</v>
      </c>
      <c r="BP61" s="8">
        <v>2.9183</v>
      </c>
      <c r="BR61" s="5" t="s">
        <v>458</v>
      </c>
      <c r="BS61" s="6">
        <v>48730820</v>
      </c>
      <c r="BT61" s="6">
        <f t="shared" si="10"/>
        <v>1936618302</v>
      </c>
      <c r="BU61" s="9">
        <v>19201000.000000004</v>
      </c>
      <c r="BV61" s="8">
        <v>2.912</v>
      </c>
      <c r="BX61" s="5" t="s">
        <v>206</v>
      </c>
      <c r="BY61" s="6">
        <v>26315059</v>
      </c>
      <c r="BZ61" s="6">
        <f t="shared" si="16"/>
        <v>1303206021</v>
      </c>
      <c r="CA61" s="9">
        <v>-1760000</v>
      </c>
      <c r="CB61" s="10">
        <v>3.1078</v>
      </c>
      <c r="CC61" s="23"/>
      <c r="CD61" s="5" t="s">
        <v>57</v>
      </c>
      <c r="CE61" s="6">
        <v>27234755</v>
      </c>
      <c r="CF61" s="6">
        <f t="shared" si="17"/>
        <v>1794809925.99</v>
      </c>
      <c r="CG61" s="9">
        <v>47300000</v>
      </c>
      <c r="CH61" s="10">
        <v>3.6208</v>
      </c>
    </row>
    <row r="62" spans="13:86" ht="16.5" thickBot="1">
      <c r="M62" s="167"/>
      <c r="N62" s="157"/>
      <c r="O62" s="168"/>
      <c r="Q62" s="44"/>
      <c r="R62" s="44"/>
      <c r="S62" s="44"/>
      <c r="U62" s="132"/>
      <c r="V62" s="134"/>
      <c r="W62" s="129"/>
      <c r="Y62" s="125" t="s">
        <v>1333</v>
      </c>
      <c r="Z62" s="124"/>
      <c r="AA62" s="122"/>
      <c r="AC62" s="30"/>
      <c r="AD62" s="30"/>
      <c r="AE62" s="30"/>
      <c r="AG62" s="30"/>
      <c r="AH62" s="30"/>
      <c r="AI62" s="30"/>
      <c r="AK62" s="85"/>
      <c r="AL62" s="85"/>
      <c r="AM62" s="85"/>
      <c r="AO62" s="85"/>
      <c r="AP62" s="85"/>
      <c r="AQ62" s="85"/>
      <c r="AS62" s="85"/>
      <c r="AT62" s="40"/>
      <c r="AU62" s="40"/>
      <c r="AW62" s="85"/>
      <c r="AX62" s="40"/>
      <c r="AY62" s="40"/>
      <c r="BA62" s="65"/>
      <c r="BB62" s="9"/>
      <c r="BC62" s="39"/>
      <c r="BE62" s="40"/>
      <c r="BF62" s="38"/>
      <c r="BG62" s="85"/>
      <c r="BI62" s="37"/>
      <c r="BJ62" s="85"/>
      <c r="BK62" s="85"/>
      <c r="BM62" s="5"/>
      <c r="BN62" s="30"/>
      <c r="BO62" s="30"/>
      <c r="BP62" s="8"/>
      <c r="BR62" s="5"/>
      <c r="BS62" s="6"/>
      <c r="BT62" s="6"/>
      <c r="BU62" s="9"/>
      <c r="BV62" s="8"/>
      <c r="BX62" s="5"/>
      <c r="BY62" s="6"/>
      <c r="BZ62" s="6"/>
      <c r="CA62" s="9"/>
      <c r="CB62" s="10"/>
      <c r="CC62" s="23"/>
      <c r="CD62" s="5"/>
      <c r="CE62" s="6"/>
      <c r="CF62" s="6"/>
      <c r="CG62" s="9"/>
      <c r="CH62" s="10"/>
    </row>
    <row r="63" spans="13:86" ht="16.5" thickBot="1">
      <c r="M63" s="173"/>
      <c r="N63" s="174"/>
      <c r="O63" s="175"/>
      <c r="Q63" s="54"/>
      <c r="R63" s="54"/>
      <c r="S63" s="54"/>
      <c r="U63" s="139"/>
      <c r="V63" s="140"/>
      <c r="W63" s="141"/>
      <c r="Z63" s="126">
        <v>752345316</v>
      </c>
      <c r="AA63" s="127" t="e">
        <f>SUM(#REF!+Z63)</f>
        <v>#REF!</v>
      </c>
      <c r="AC63" s="69" t="s">
        <v>1281</v>
      </c>
      <c r="AD63" s="69">
        <v>364847326</v>
      </c>
      <c r="AE63" s="69" t="e">
        <f>SUM(#REF!+AD63)</f>
        <v>#REF!</v>
      </c>
      <c r="AG63" s="69" t="s">
        <v>1229</v>
      </c>
      <c r="AH63" s="69">
        <v>46960778</v>
      </c>
      <c r="AI63" s="69" t="e">
        <f>SUM(#REF!+AH63)</f>
        <v>#REF!</v>
      </c>
      <c r="AK63" s="85"/>
      <c r="AL63" s="85"/>
      <c r="AM63" s="85"/>
      <c r="AO63" s="85"/>
      <c r="AP63" s="85"/>
      <c r="AQ63" s="85"/>
      <c r="AS63" s="85"/>
      <c r="AT63" s="40"/>
      <c r="AU63" s="40"/>
      <c r="AW63" s="85"/>
      <c r="AX63" s="40"/>
      <c r="AY63" s="40"/>
      <c r="BA63" s="65"/>
      <c r="BB63" s="9"/>
      <c r="BC63" s="39"/>
      <c r="BE63" s="40"/>
      <c r="BF63" s="38"/>
      <c r="BG63" s="85"/>
      <c r="BI63" s="37"/>
      <c r="BJ63" s="85"/>
      <c r="BK63" s="85"/>
      <c r="BM63" s="5"/>
      <c r="BN63" s="30"/>
      <c r="BO63" s="30"/>
      <c r="BP63" s="8"/>
      <c r="BR63" s="5"/>
      <c r="BS63" s="6"/>
      <c r="BT63" s="6"/>
      <c r="BU63" s="9"/>
      <c r="BV63" s="8"/>
      <c r="BX63" s="5"/>
      <c r="BY63" s="6"/>
      <c r="BZ63" s="6"/>
      <c r="CA63" s="9"/>
      <c r="CB63" s="10"/>
      <c r="CC63" s="23"/>
      <c r="CD63" s="5"/>
      <c r="CE63" s="6"/>
      <c r="CF63" s="6"/>
      <c r="CG63" s="9"/>
      <c r="CH63" s="10"/>
    </row>
    <row r="64" spans="29:86" ht="15.75">
      <c r="AC64" s="85"/>
      <c r="AD64" s="85"/>
      <c r="AE64" s="85"/>
      <c r="AG64" s="85"/>
      <c r="AH64" s="85"/>
      <c r="AI64" s="85"/>
      <c r="AK64" s="85"/>
      <c r="AL64" s="85"/>
      <c r="AM64" s="85"/>
      <c r="AO64" s="85"/>
      <c r="AP64" s="85"/>
      <c r="AQ64" s="85"/>
      <c r="AS64" s="85"/>
      <c r="AT64" s="40"/>
      <c r="AU64" s="40"/>
      <c r="AW64" s="85"/>
      <c r="AX64" s="40"/>
      <c r="AY64" s="40"/>
      <c r="BA64" s="65"/>
      <c r="BB64" s="9"/>
      <c r="BC64" s="39"/>
      <c r="BE64" s="40"/>
      <c r="BF64" s="38"/>
      <c r="BG64" s="85"/>
      <c r="BI64" s="37"/>
      <c r="BJ64" s="85"/>
      <c r="BK64" s="85"/>
      <c r="BM64" s="5"/>
      <c r="BN64" s="30"/>
      <c r="BO64" s="30"/>
      <c r="BP64" s="8"/>
      <c r="BR64" s="5"/>
      <c r="BS64" s="6"/>
      <c r="BT64" s="6"/>
      <c r="BU64" s="9"/>
      <c r="BV64" s="8"/>
      <c r="BX64" s="5"/>
      <c r="BY64" s="6"/>
      <c r="BZ64" s="6"/>
      <c r="CA64" s="9"/>
      <c r="CB64" s="10"/>
      <c r="CC64" s="23"/>
      <c r="CD64" s="5"/>
      <c r="CE64" s="6"/>
      <c r="CF64" s="6"/>
      <c r="CG64" s="9"/>
      <c r="CH64" s="10"/>
    </row>
    <row r="65" spans="53:86" ht="16.5" thickBot="1">
      <c r="BA65" s="66" t="s">
        <v>1085</v>
      </c>
      <c r="BB65" s="67">
        <v>280371254</v>
      </c>
      <c r="BC65" s="68" t="e">
        <f>+BB65+#REF!</f>
        <v>#REF!</v>
      </c>
      <c r="BM65" s="5" t="s">
        <v>709</v>
      </c>
      <c r="BN65" s="30">
        <v>56486434</v>
      </c>
      <c r="BO65" s="30" t="e">
        <f>+BN65+#REF!</f>
        <v>#REF!</v>
      </c>
      <c r="BP65" s="8">
        <v>2.923</v>
      </c>
      <c r="BR65" s="5" t="s">
        <v>459</v>
      </c>
      <c r="BS65" s="6">
        <v>38041306</v>
      </c>
      <c r="BT65" s="6" t="e">
        <f>+BS65+#REF!</f>
        <v>#REF!</v>
      </c>
      <c r="BU65" s="9">
        <v>20072000.000000004</v>
      </c>
      <c r="BV65" s="8">
        <v>2.9027</v>
      </c>
      <c r="BX65" s="5" t="s">
        <v>207</v>
      </c>
      <c r="BY65" s="6">
        <v>42736067</v>
      </c>
      <c r="BZ65" s="6" t="e">
        <f>+BY65+#REF!</f>
        <v>#REF!</v>
      </c>
      <c r="CA65" s="9">
        <v>18900000</v>
      </c>
      <c r="CB65" s="10">
        <v>3.1</v>
      </c>
      <c r="CC65" s="23"/>
      <c r="CD65" s="5" t="s">
        <v>58</v>
      </c>
      <c r="CE65" s="6">
        <v>38609477</v>
      </c>
      <c r="CF65" s="6" t="e">
        <f>+#REF!+CE65</f>
        <v>#REF!</v>
      </c>
      <c r="CG65" s="9">
        <v>50700000</v>
      </c>
      <c r="CH65" s="10">
        <v>3.6408</v>
      </c>
    </row>
    <row r="66" spans="13:86" ht="18" customHeight="1">
      <c r="M66" t="s">
        <v>1194</v>
      </c>
      <c r="Q66" t="s">
        <v>1194</v>
      </c>
      <c r="U66" t="s">
        <v>1194</v>
      </c>
      <c r="Y66" t="s">
        <v>1194</v>
      </c>
      <c r="AC66" t="s">
        <v>1194</v>
      </c>
      <c r="AG66" t="s">
        <v>1194</v>
      </c>
      <c r="AK66" t="s">
        <v>1194</v>
      </c>
      <c r="AO66" t="s">
        <v>1194</v>
      </c>
      <c r="AS66" t="s">
        <v>1194</v>
      </c>
      <c r="AW66" t="s">
        <v>1194</v>
      </c>
      <c r="BE66" t="s">
        <v>1194</v>
      </c>
      <c r="BI66" t="s">
        <v>1194</v>
      </c>
      <c r="BM66" s="5" t="s">
        <v>710</v>
      </c>
      <c r="BN66" s="30">
        <v>29864119</v>
      </c>
      <c r="BO66" s="30" t="e">
        <f t="shared" si="15"/>
        <v>#REF!</v>
      </c>
      <c r="BP66" s="8">
        <v>2.92</v>
      </c>
      <c r="BR66" s="5" t="s">
        <v>460</v>
      </c>
      <c r="BS66" s="6">
        <v>33952737</v>
      </c>
      <c r="BT66" s="6" t="e">
        <f t="shared" si="10"/>
        <v>#REF!</v>
      </c>
      <c r="BU66" s="9">
        <v>20131000.000000004</v>
      </c>
      <c r="BV66" s="8">
        <v>2.8932</v>
      </c>
      <c r="BX66" s="5" t="s">
        <v>208</v>
      </c>
      <c r="BY66" s="6">
        <v>41529378</v>
      </c>
      <c r="BZ66" s="6" t="e">
        <f t="shared" si="16"/>
        <v>#REF!</v>
      </c>
      <c r="CA66" s="9">
        <v>11970000</v>
      </c>
      <c r="CB66" s="10">
        <v>3.0655</v>
      </c>
      <c r="CC66" s="23"/>
      <c r="CD66" s="5" t="s">
        <v>59</v>
      </c>
      <c r="CE66" s="6">
        <v>25722909</v>
      </c>
      <c r="CF66" s="6" t="e">
        <f t="shared" si="17"/>
        <v>#REF!</v>
      </c>
      <c r="CG66" s="9">
        <v>40400000</v>
      </c>
      <c r="CH66" s="10">
        <v>3.6367</v>
      </c>
    </row>
    <row r="67" spans="53:86" ht="15.75">
      <c r="BA67" t="s">
        <v>1194</v>
      </c>
      <c r="BM67" s="5" t="s">
        <v>711</v>
      </c>
      <c r="BN67" s="30">
        <v>57464959</v>
      </c>
      <c r="BO67" s="30" t="e">
        <f t="shared" si="15"/>
        <v>#REF!</v>
      </c>
      <c r="BP67" s="8">
        <v>2.9145</v>
      </c>
      <c r="BR67" s="5" t="s">
        <v>461</v>
      </c>
      <c r="BS67" s="6">
        <v>37312577</v>
      </c>
      <c r="BT67" s="6" t="e">
        <f t="shared" si="10"/>
        <v>#REF!</v>
      </c>
      <c r="BU67" s="9">
        <v>20253000.000000004</v>
      </c>
      <c r="BV67" s="8">
        <v>2.8832</v>
      </c>
      <c r="BX67" s="5" t="s">
        <v>209</v>
      </c>
      <c r="BY67" s="6">
        <v>28853594</v>
      </c>
      <c r="BZ67" s="6" t="e">
        <f t="shared" si="16"/>
        <v>#REF!</v>
      </c>
      <c r="CA67" s="9">
        <v>-3360000</v>
      </c>
      <c r="CB67" s="10">
        <v>3.0192</v>
      </c>
      <c r="CC67" s="23"/>
      <c r="CD67" s="5" t="s">
        <v>60</v>
      </c>
      <c r="CE67" s="6">
        <v>29553460</v>
      </c>
      <c r="CF67" s="6" t="e">
        <f t="shared" si="17"/>
        <v>#REF!</v>
      </c>
      <c r="CG67" s="9">
        <v>51000000</v>
      </c>
      <c r="CH67" s="10">
        <v>3.62</v>
      </c>
    </row>
    <row r="68" spans="65:86" ht="15.75">
      <c r="BM68" s="5" t="s">
        <v>712</v>
      </c>
      <c r="BN68" s="30">
        <v>33359188</v>
      </c>
      <c r="BO68" s="30" t="e">
        <f t="shared" si="15"/>
        <v>#REF!</v>
      </c>
      <c r="BP68" s="8">
        <v>2.9163</v>
      </c>
      <c r="BR68" s="5" t="s">
        <v>462</v>
      </c>
      <c r="BS68" s="6">
        <v>41034972</v>
      </c>
      <c r="BT68" s="6" t="e">
        <f t="shared" si="10"/>
        <v>#REF!</v>
      </c>
      <c r="BU68" s="9">
        <v>20066999.999999996</v>
      </c>
      <c r="BV68" s="8">
        <v>2.8825</v>
      </c>
      <c r="BX68" s="5" t="s">
        <v>210</v>
      </c>
      <c r="BY68" s="6">
        <v>34299190</v>
      </c>
      <c r="BZ68" s="6" t="e">
        <f t="shared" si="16"/>
        <v>#REF!</v>
      </c>
      <c r="CA68" s="9">
        <v>23040000</v>
      </c>
      <c r="CB68" s="10">
        <v>3.0195</v>
      </c>
      <c r="CC68" s="23"/>
      <c r="CD68" s="5" t="s">
        <v>61</v>
      </c>
      <c r="CE68" s="6">
        <v>34260755</v>
      </c>
      <c r="CF68" s="6" t="e">
        <f t="shared" si="17"/>
        <v>#REF!</v>
      </c>
      <c r="CG68" s="9">
        <v>70500000</v>
      </c>
      <c r="CH68" s="10">
        <v>3.6108</v>
      </c>
    </row>
    <row r="69" spans="65:86" ht="15.75">
      <c r="BM69" s="5" t="s">
        <v>713</v>
      </c>
      <c r="BN69" s="30">
        <v>57150412</v>
      </c>
      <c r="BO69" s="30" t="e">
        <f t="shared" si="15"/>
        <v>#REF!</v>
      </c>
      <c r="BP69" s="8">
        <v>2.9142</v>
      </c>
      <c r="BR69" s="5" t="s">
        <v>463</v>
      </c>
      <c r="BS69" s="6">
        <v>47877350</v>
      </c>
      <c r="BT69" s="6" t="e">
        <f t="shared" si="10"/>
        <v>#REF!</v>
      </c>
      <c r="BU69" s="9">
        <v>24432000.000000004</v>
      </c>
      <c r="BV69" s="8">
        <v>2.8667</v>
      </c>
      <c r="BX69" s="5" t="s">
        <v>211</v>
      </c>
      <c r="BY69" s="6">
        <v>25958556</v>
      </c>
      <c r="BZ69" s="6" t="e">
        <f t="shared" si="16"/>
        <v>#REF!</v>
      </c>
      <c r="CA69" s="9">
        <v>1060000</v>
      </c>
      <c r="CB69" s="10">
        <v>3.0357</v>
      </c>
      <c r="CC69" s="23"/>
      <c r="CD69" s="5" t="s">
        <v>62</v>
      </c>
      <c r="CE69" s="6">
        <v>46718630</v>
      </c>
      <c r="CF69" s="6" t="e">
        <f t="shared" si="17"/>
        <v>#REF!</v>
      </c>
      <c r="CG69" s="9">
        <v>56300000</v>
      </c>
      <c r="CH69" s="10">
        <v>3.6325</v>
      </c>
    </row>
    <row r="70" spans="22:86" ht="15.75">
      <c r="V70" s="133"/>
      <c r="BM70" s="5" t="s">
        <v>714</v>
      </c>
      <c r="BN70" s="30">
        <v>29825904</v>
      </c>
      <c r="BO70" s="30" t="e">
        <f t="shared" si="15"/>
        <v>#REF!</v>
      </c>
      <c r="BP70" s="8">
        <v>2.9165</v>
      </c>
      <c r="BR70" s="5" t="s">
        <v>464</v>
      </c>
      <c r="BS70" s="6">
        <v>41408411</v>
      </c>
      <c r="BT70" s="6" t="e">
        <f t="shared" si="10"/>
        <v>#REF!</v>
      </c>
      <c r="BU70" s="9">
        <v>25381000.000000004</v>
      </c>
      <c r="BV70" s="8">
        <v>2.8658</v>
      </c>
      <c r="BX70" s="5" t="s">
        <v>212</v>
      </c>
      <c r="BY70" s="6">
        <v>32342714</v>
      </c>
      <c r="BZ70" s="6" t="e">
        <f t="shared" si="16"/>
        <v>#REF!</v>
      </c>
      <c r="CA70" s="9">
        <v>21230000</v>
      </c>
      <c r="CB70" s="10">
        <v>3.0088</v>
      </c>
      <c r="CC70" s="23"/>
      <c r="CD70" s="5" t="s">
        <v>63</v>
      </c>
      <c r="CE70" s="6">
        <v>44257270</v>
      </c>
      <c r="CF70" s="6" t="e">
        <f t="shared" si="17"/>
        <v>#REF!</v>
      </c>
      <c r="CG70" s="9">
        <v>70400000</v>
      </c>
      <c r="CH70" s="10">
        <v>3.6417</v>
      </c>
    </row>
    <row r="71" spans="22:86" ht="15.75">
      <c r="V71" s="134"/>
      <c r="BM71" s="5" t="s">
        <v>715</v>
      </c>
      <c r="BN71" s="30">
        <v>43500007</v>
      </c>
      <c r="BO71" s="30" t="e">
        <f t="shared" si="15"/>
        <v>#REF!</v>
      </c>
      <c r="BP71" s="8">
        <v>2.9188</v>
      </c>
      <c r="BR71" s="5" t="s">
        <v>465</v>
      </c>
      <c r="BS71" s="6">
        <v>35487134</v>
      </c>
      <c r="BT71" s="6" t="e">
        <f t="shared" si="10"/>
        <v>#REF!</v>
      </c>
      <c r="BU71" s="9">
        <v>25771000</v>
      </c>
      <c r="BV71" s="8">
        <v>2.8752</v>
      </c>
      <c r="BX71" s="5" t="s">
        <v>213</v>
      </c>
      <c r="BY71" s="6">
        <v>51557933</v>
      </c>
      <c r="BZ71" s="6" t="e">
        <f t="shared" si="16"/>
        <v>#REF!</v>
      </c>
      <c r="CA71" s="9">
        <v>19070000</v>
      </c>
      <c r="CB71" s="10">
        <v>2.9417</v>
      </c>
      <c r="CC71" s="23"/>
      <c r="CD71" s="5" t="s">
        <v>64</v>
      </c>
      <c r="CE71" s="6">
        <v>35100861.9</v>
      </c>
      <c r="CF71" s="6" t="e">
        <f t="shared" si="17"/>
        <v>#REF!</v>
      </c>
      <c r="CG71" s="9">
        <v>70100000</v>
      </c>
      <c r="CH71" s="10">
        <v>3.6392</v>
      </c>
    </row>
    <row r="72" spans="22:86" ht="15.75">
      <c r="V72" s="134"/>
      <c r="BM72" s="5" t="s">
        <v>716</v>
      </c>
      <c r="BN72" s="30">
        <v>65540585</v>
      </c>
      <c r="BO72" s="30" t="e">
        <f t="shared" si="15"/>
        <v>#REF!</v>
      </c>
      <c r="BP72" s="8">
        <v>2.9222</v>
      </c>
      <c r="BR72" s="5" t="s">
        <v>466</v>
      </c>
      <c r="BS72" s="6">
        <v>37201549</v>
      </c>
      <c r="BT72" s="6" t="e">
        <f t="shared" si="10"/>
        <v>#REF!</v>
      </c>
      <c r="BU72" s="9">
        <v>24567999.999999996</v>
      </c>
      <c r="BV72" s="8">
        <v>2.8818</v>
      </c>
      <c r="BX72" s="5" t="s">
        <v>214</v>
      </c>
      <c r="BY72" s="6">
        <v>45190638</v>
      </c>
      <c r="BZ72" s="6" t="e">
        <f t="shared" si="16"/>
        <v>#REF!</v>
      </c>
      <c r="CA72" s="9">
        <v>17230000</v>
      </c>
      <c r="CB72" s="10">
        <v>2.9012</v>
      </c>
      <c r="CC72" s="23"/>
      <c r="CD72" s="5" t="s">
        <v>65</v>
      </c>
      <c r="CE72" s="6">
        <v>32314248</v>
      </c>
      <c r="CF72" s="6" t="e">
        <f t="shared" si="17"/>
        <v>#REF!</v>
      </c>
      <c r="CG72" s="9">
        <v>55200000</v>
      </c>
      <c r="CH72" s="10">
        <v>3.63</v>
      </c>
    </row>
    <row r="73" spans="22:86" ht="15.75">
      <c r="V73" s="134"/>
      <c r="BM73" s="5" t="s">
        <v>717</v>
      </c>
      <c r="BN73" s="30">
        <v>47016226</v>
      </c>
      <c r="BO73" s="30" t="e">
        <f t="shared" si="15"/>
        <v>#REF!</v>
      </c>
      <c r="BP73" s="8">
        <v>2.9163</v>
      </c>
      <c r="BR73" s="5" t="s">
        <v>467</v>
      </c>
      <c r="BS73" s="6">
        <v>54032455</v>
      </c>
      <c r="BT73" s="6" t="e">
        <f t="shared" si="10"/>
        <v>#REF!</v>
      </c>
      <c r="BU73" s="9">
        <v>24212000</v>
      </c>
      <c r="BV73" s="8">
        <v>2.8782</v>
      </c>
      <c r="BX73" s="5" t="s">
        <v>215</v>
      </c>
      <c r="BY73" s="6">
        <v>37758087</v>
      </c>
      <c r="BZ73" s="6" t="e">
        <f t="shared" si="16"/>
        <v>#REF!</v>
      </c>
      <c r="CA73" s="9">
        <v>19920000</v>
      </c>
      <c r="CB73" s="10">
        <v>2.871</v>
      </c>
      <c r="CC73" s="23"/>
      <c r="CD73" s="5" t="s">
        <v>66</v>
      </c>
      <c r="CE73" s="6">
        <v>20541588</v>
      </c>
      <c r="CF73" s="6" t="e">
        <f t="shared" si="17"/>
        <v>#REF!</v>
      </c>
      <c r="CG73" s="9">
        <v>42400000</v>
      </c>
      <c r="CH73" s="10">
        <v>3.5983</v>
      </c>
    </row>
    <row r="74" spans="22:86" ht="15.75">
      <c r="V74" s="134"/>
      <c r="BM74" s="5" t="s">
        <v>718</v>
      </c>
      <c r="BN74" s="30">
        <v>65926199</v>
      </c>
      <c r="BO74" s="30" t="e">
        <f t="shared" si="15"/>
        <v>#REF!</v>
      </c>
      <c r="BP74" s="8">
        <v>2.9233</v>
      </c>
      <c r="BR74" s="5" t="s">
        <v>468</v>
      </c>
      <c r="BS74" s="6">
        <v>37211987</v>
      </c>
      <c r="BT74" s="6" t="e">
        <f t="shared" si="10"/>
        <v>#REF!</v>
      </c>
      <c r="BU74" s="9">
        <v>30402000</v>
      </c>
      <c r="BV74" s="8">
        <v>2.884</v>
      </c>
      <c r="BX74" s="5" t="s">
        <v>216</v>
      </c>
      <c r="BY74" s="6">
        <v>48276823</v>
      </c>
      <c r="BZ74" s="6" t="e">
        <f t="shared" si="16"/>
        <v>#REF!</v>
      </c>
      <c r="CA74" s="9">
        <v>1480000</v>
      </c>
      <c r="CB74" s="10">
        <v>2.9625</v>
      </c>
      <c r="CC74" s="23"/>
      <c r="CD74" s="5" t="s">
        <v>67</v>
      </c>
      <c r="CE74" s="6">
        <v>34795964</v>
      </c>
      <c r="CF74" s="6" t="e">
        <f t="shared" si="17"/>
        <v>#REF!</v>
      </c>
      <c r="CG74" s="9">
        <v>59800000</v>
      </c>
      <c r="CH74" s="10">
        <v>3.5817</v>
      </c>
    </row>
    <row r="75" spans="22:86" ht="15.75">
      <c r="V75" s="137"/>
      <c r="BM75" s="5" t="s">
        <v>719</v>
      </c>
      <c r="BN75" s="30">
        <v>39574071</v>
      </c>
      <c r="BO75" s="30" t="e">
        <f t="shared" si="15"/>
        <v>#REF!</v>
      </c>
      <c r="BP75" s="8">
        <v>2.9188</v>
      </c>
      <c r="BR75" s="5" t="s">
        <v>469</v>
      </c>
      <c r="BS75" s="6">
        <v>49039207</v>
      </c>
      <c r="BT75" s="6" t="e">
        <f t="shared" si="10"/>
        <v>#REF!</v>
      </c>
      <c r="BU75" s="9">
        <v>30287000</v>
      </c>
      <c r="BV75" s="8">
        <v>2.865</v>
      </c>
      <c r="BX75" s="5" t="s">
        <v>217</v>
      </c>
      <c r="BY75" s="6">
        <v>24320584</v>
      </c>
      <c r="BZ75" s="6" t="e">
        <f t="shared" si="16"/>
        <v>#REF!</v>
      </c>
      <c r="CA75" s="9">
        <v>3150000</v>
      </c>
      <c r="CB75" s="10">
        <v>2.9792</v>
      </c>
      <c r="CC75" s="23"/>
      <c r="CD75" s="5" t="s">
        <v>68</v>
      </c>
      <c r="CE75" s="6">
        <v>31114676.340000004</v>
      </c>
      <c r="CF75" s="6" t="e">
        <f t="shared" si="17"/>
        <v>#REF!</v>
      </c>
      <c r="CG75" s="9">
        <v>53900000</v>
      </c>
      <c r="CH75" s="10">
        <v>3.6042</v>
      </c>
    </row>
    <row r="76" spans="65:86" ht="15.75">
      <c r="BM76" s="5" t="s">
        <v>720</v>
      </c>
      <c r="BN76" s="30">
        <v>32737027</v>
      </c>
      <c r="BO76" s="30" t="e">
        <f t="shared" si="15"/>
        <v>#REF!</v>
      </c>
      <c r="BP76" s="8">
        <v>2.9187</v>
      </c>
      <c r="BR76" s="5" t="s">
        <v>470</v>
      </c>
      <c r="BS76" s="6">
        <v>56680679</v>
      </c>
      <c r="BT76" s="6" t="e">
        <f t="shared" si="10"/>
        <v>#REF!</v>
      </c>
      <c r="BU76" s="9">
        <v>29602000.000000004</v>
      </c>
      <c r="BV76" s="8">
        <v>2.855</v>
      </c>
      <c r="BX76" s="5" t="s">
        <v>218</v>
      </c>
      <c r="BY76" s="6">
        <v>26720498</v>
      </c>
      <c r="BZ76" s="6" t="e">
        <f t="shared" si="16"/>
        <v>#REF!</v>
      </c>
      <c r="CA76" s="9">
        <v>8810000</v>
      </c>
      <c r="CB76" s="10">
        <v>2.9243</v>
      </c>
      <c r="CC76" s="23"/>
      <c r="CD76" s="5" t="s">
        <v>69</v>
      </c>
      <c r="CE76" s="6">
        <v>17883663</v>
      </c>
      <c r="CF76" s="6" t="e">
        <f t="shared" si="17"/>
        <v>#REF!</v>
      </c>
      <c r="CG76" s="9">
        <v>29800000</v>
      </c>
      <c r="CH76" s="10">
        <v>3.6183</v>
      </c>
    </row>
    <row r="77" spans="65:86" ht="15.75">
      <c r="BM77" s="5" t="s">
        <v>721</v>
      </c>
      <c r="BN77" s="30">
        <v>26349468</v>
      </c>
      <c r="BO77" s="30" t="e">
        <f t="shared" si="15"/>
        <v>#REF!</v>
      </c>
      <c r="BP77" s="8">
        <v>2.9158</v>
      </c>
      <c r="BR77" s="5" t="s">
        <v>471</v>
      </c>
      <c r="BS77" s="6">
        <v>49106623</v>
      </c>
      <c r="BT77" s="6" t="e">
        <f t="shared" si="10"/>
        <v>#REF!</v>
      </c>
      <c r="BU77" s="9">
        <v>35150999.99999999</v>
      </c>
      <c r="BV77" s="8">
        <v>2.8522</v>
      </c>
      <c r="BX77" s="5" t="s">
        <v>219</v>
      </c>
      <c r="BY77" s="6">
        <v>48220866</v>
      </c>
      <c r="BZ77" s="6" t="e">
        <f t="shared" si="16"/>
        <v>#REF!</v>
      </c>
      <c r="CA77" s="9">
        <v>32790000</v>
      </c>
      <c r="CB77" s="10">
        <v>2.9</v>
      </c>
      <c r="CC77" s="23"/>
      <c r="CD77" s="5" t="s">
        <v>70</v>
      </c>
      <c r="CE77" s="6">
        <v>24516126</v>
      </c>
      <c r="CF77" s="6" t="e">
        <f t="shared" si="17"/>
        <v>#REF!</v>
      </c>
      <c r="CG77" s="9">
        <v>49000000</v>
      </c>
      <c r="CH77" s="10">
        <v>3.6258</v>
      </c>
    </row>
    <row r="78" spans="65:86" ht="15.75">
      <c r="BM78" s="5" t="s">
        <v>722</v>
      </c>
      <c r="BN78" s="30">
        <v>41673225</v>
      </c>
      <c r="BO78" s="30" t="e">
        <f t="shared" si="15"/>
        <v>#REF!</v>
      </c>
      <c r="BP78" s="8">
        <v>2.9067</v>
      </c>
      <c r="BR78" s="5" t="s">
        <v>472</v>
      </c>
      <c r="BS78" s="6">
        <v>64339312</v>
      </c>
      <c r="BT78" s="6" t="e">
        <f aca="true" t="shared" si="27" ref="BT78:BT141">+BS78+BT77</f>
        <v>#REF!</v>
      </c>
      <c r="BU78" s="9">
        <v>34980000</v>
      </c>
      <c r="BV78" s="8">
        <v>2.8457</v>
      </c>
      <c r="BX78" s="5" t="s">
        <v>220</v>
      </c>
      <c r="BY78" s="6">
        <v>29176605</v>
      </c>
      <c r="BZ78" s="6" t="e">
        <f t="shared" si="16"/>
        <v>#REF!</v>
      </c>
      <c r="CA78" s="9">
        <v>2640000</v>
      </c>
      <c r="CB78" s="10">
        <v>2.9022</v>
      </c>
      <c r="CC78" s="23"/>
      <c r="CD78" s="5" t="s">
        <v>71</v>
      </c>
      <c r="CE78" s="6">
        <v>21562635</v>
      </c>
      <c r="CF78" s="6" t="e">
        <f t="shared" si="17"/>
        <v>#REF!</v>
      </c>
      <c r="CG78" s="9">
        <v>36200000</v>
      </c>
      <c r="CH78" s="10">
        <v>3.605</v>
      </c>
    </row>
    <row r="79" spans="65:86" ht="15.75">
      <c r="BM79" s="5" t="s">
        <v>723</v>
      </c>
      <c r="BN79" s="30">
        <v>55653572</v>
      </c>
      <c r="BO79" s="30" t="e">
        <f aca="true" t="shared" si="28" ref="BO79:BO142">+BN79+BO78</f>
        <v>#REF!</v>
      </c>
      <c r="BP79" s="8">
        <v>2.8925</v>
      </c>
      <c r="BR79" s="5" t="s">
        <v>473</v>
      </c>
      <c r="BS79" s="6">
        <v>60157523</v>
      </c>
      <c r="BT79" s="6" t="e">
        <f t="shared" si="27"/>
        <v>#REF!</v>
      </c>
      <c r="BU79" s="9">
        <v>35501000</v>
      </c>
      <c r="BV79" s="8">
        <v>2.8445</v>
      </c>
      <c r="BX79" s="5" t="s">
        <v>221</v>
      </c>
      <c r="BY79" s="6">
        <v>28603596</v>
      </c>
      <c r="BZ79" s="6" t="e">
        <f aca="true" t="shared" si="29" ref="BZ79:BZ142">+BY79+BZ78</f>
        <v>#REF!</v>
      </c>
      <c r="CA79" s="9">
        <v>10880000</v>
      </c>
      <c r="CB79" s="10">
        <v>2.8932</v>
      </c>
      <c r="CC79" s="23"/>
      <c r="CD79" s="5" t="s">
        <v>72</v>
      </c>
      <c r="CE79" s="6">
        <v>17961035</v>
      </c>
      <c r="CF79" s="6" t="e">
        <f aca="true" t="shared" si="30" ref="CF79:CF142">+CF78+CE79</f>
        <v>#REF!</v>
      </c>
      <c r="CG79" s="9">
        <v>36300000</v>
      </c>
      <c r="CH79" s="10">
        <v>3.6117</v>
      </c>
    </row>
    <row r="80" spans="65:86" ht="15.75">
      <c r="BM80" s="5" t="s">
        <v>724</v>
      </c>
      <c r="BN80" s="30">
        <v>65296823</v>
      </c>
      <c r="BO80" s="30" t="e">
        <f t="shared" si="28"/>
        <v>#REF!</v>
      </c>
      <c r="BP80" s="8">
        <v>2.8938</v>
      </c>
      <c r="BR80" s="5" t="s">
        <v>474</v>
      </c>
      <c r="BS80" s="6">
        <v>62886873</v>
      </c>
      <c r="BT80" s="6" t="e">
        <f t="shared" si="27"/>
        <v>#REF!</v>
      </c>
      <c r="BU80" s="9">
        <v>42379000</v>
      </c>
      <c r="BV80" s="8">
        <v>2.8108</v>
      </c>
      <c r="BX80" s="5" t="s">
        <v>222</v>
      </c>
      <c r="BY80" s="6">
        <v>36101761</v>
      </c>
      <c r="BZ80" s="6" t="e">
        <f t="shared" si="29"/>
        <v>#REF!</v>
      </c>
      <c r="CA80" s="9">
        <v>6080000</v>
      </c>
      <c r="CB80" s="10">
        <v>2.9092</v>
      </c>
      <c r="CC80" s="23"/>
      <c r="CD80" s="5" t="s">
        <v>73</v>
      </c>
      <c r="CE80" s="6">
        <v>39506996.25000001</v>
      </c>
      <c r="CF80" s="6" t="e">
        <f t="shared" si="30"/>
        <v>#REF!</v>
      </c>
      <c r="CG80" s="9">
        <v>70700000</v>
      </c>
      <c r="CH80" s="10">
        <v>3.625</v>
      </c>
    </row>
    <row r="81" spans="65:86" ht="15.75">
      <c r="BM81" s="5" t="s">
        <v>725</v>
      </c>
      <c r="BN81" s="30">
        <v>29413680</v>
      </c>
      <c r="BO81" s="30" t="e">
        <f t="shared" si="28"/>
        <v>#REF!</v>
      </c>
      <c r="BP81" s="8">
        <v>2.8927</v>
      </c>
      <c r="BR81" s="5" t="s">
        <v>475</v>
      </c>
      <c r="BS81" s="6">
        <v>51979940</v>
      </c>
      <c r="BT81" s="6" t="e">
        <f t="shared" si="27"/>
        <v>#REF!</v>
      </c>
      <c r="BU81" s="9">
        <v>42001000</v>
      </c>
      <c r="BV81" s="8">
        <v>2.8037</v>
      </c>
      <c r="BX81" s="5" t="s">
        <v>223</v>
      </c>
      <c r="BY81" s="6">
        <v>37301557</v>
      </c>
      <c r="BZ81" s="6" t="e">
        <f t="shared" si="29"/>
        <v>#REF!</v>
      </c>
      <c r="CA81" s="9">
        <v>3140000</v>
      </c>
      <c r="CB81" s="10">
        <v>2.9187</v>
      </c>
      <c r="CC81" s="23"/>
      <c r="CD81" s="5" t="s">
        <v>74</v>
      </c>
      <c r="CE81" s="6">
        <v>12901031</v>
      </c>
      <c r="CF81" s="6" t="e">
        <f t="shared" si="30"/>
        <v>#REF!</v>
      </c>
      <c r="CG81" s="9">
        <v>22100000</v>
      </c>
      <c r="CH81" s="10">
        <v>3.628</v>
      </c>
    </row>
    <row r="82" spans="65:86" ht="15.75">
      <c r="BM82" s="5" t="s">
        <v>726</v>
      </c>
      <c r="BN82" s="30">
        <v>41089571</v>
      </c>
      <c r="BO82" s="30" t="e">
        <f t="shared" si="28"/>
        <v>#REF!</v>
      </c>
      <c r="BP82" s="8">
        <v>2.8897</v>
      </c>
      <c r="BR82" s="5" t="s">
        <v>476</v>
      </c>
      <c r="BS82" s="6">
        <v>47315200</v>
      </c>
      <c r="BT82" s="6" t="e">
        <f t="shared" si="27"/>
        <v>#REF!</v>
      </c>
      <c r="BU82" s="9">
        <v>47601000</v>
      </c>
      <c r="BV82" s="8">
        <v>2.8162</v>
      </c>
      <c r="BX82" s="5" t="s">
        <v>224</v>
      </c>
      <c r="BY82" s="6">
        <v>46810140</v>
      </c>
      <c r="BZ82" s="6" t="e">
        <f t="shared" si="29"/>
        <v>#REF!</v>
      </c>
      <c r="CA82" s="9">
        <v>21540000</v>
      </c>
      <c r="CB82" s="10">
        <v>2.895</v>
      </c>
      <c r="CC82" s="23"/>
      <c r="CD82" s="5" t="s">
        <v>75</v>
      </c>
      <c r="CE82" s="6">
        <v>28787369</v>
      </c>
      <c r="CF82" s="6" t="e">
        <f t="shared" si="30"/>
        <v>#REF!</v>
      </c>
      <c r="CG82" s="9">
        <v>47300000</v>
      </c>
      <c r="CH82" s="10">
        <v>3.633</v>
      </c>
    </row>
    <row r="83" spans="65:86" ht="15.75">
      <c r="BM83" s="5" t="s">
        <v>727</v>
      </c>
      <c r="BN83" s="30">
        <v>56324608</v>
      </c>
      <c r="BO83" s="30" t="e">
        <f t="shared" si="28"/>
        <v>#REF!</v>
      </c>
      <c r="BP83" s="8">
        <v>2.8823</v>
      </c>
      <c r="BR83" s="5" t="s">
        <v>477</v>
      </c>
      <c r="BS83" s="6">
        <v>59392347</v>
      </c>
      <c r="BT83" s="6" t="e">
        <f t="shared" si="27"/>
        <v>#REF!</v>
      </c>
      <c r="BU83" s="9">
        <v>45401000</v>
      </c>
      <c r="BV83" s="8">
        <v>2.8167</v>
      </c>
      <c r="BX83" s="5" t="s">
        <v>225</v>
      </c>
      <c r="BY83" s="6">
        <v>27168624</v>
      </c>
      <c r="BZ83" s="6" t="e">
        <f t="shared" si="29"/>
        <v>#REF!</v>
      </c>
      <c r="CA83" s="9">
        <v>16300000</v>
      </c>
      <c r="CB83" s="10">
        <v>2.8897</v>
      </c>
      <c r="CC83" s="23"/>
      <c r="CD83" s="5" t="s">
        <v>76</v>
      </c>
      <c r="CE83" s="6">
        <v>25179731.740000002</v>
      </c>
      <c r="CF83" s="6" t="e">
        <f t="shared" si="30"/>
        <v>#REF!</v>
      </c>
      <c r="CG83" s="9">
        <v>68600000</v>
      </c>
      <c r="CH83" s="10">
        <v>3.6368</v>
      </c>
    </row>
    <row r="84" spans="65:86" ht="15.75">
      <c r="BM84" s="5" t="s">
        <v>728</v>
      </c>
      <c r="BN84" s="30">
        <v>70287822</v>
      </c>
      <c r="BO84" s="30" t="e">
        <f t="shared" si="28"/>
        <v>#REF!</v>
      </c>
      <c r="BP84" s="8">
        <v>2.8838</v>
      </c>
      <c r="BR84" s="5" t="s">
        <v>478</v>
      </c>
      <c r="BS84" s="6">
        <v>53256458</v>
      </c>
      <c r="BT84" s="6" t="e">
        <f t="shared" si="27"/>
        <v>#REF!</v>
      </c>
      <c r="BU84" s="9">
        <v>45050999.99999999</v>
      </c>
      <c r="BV84" s="8">
        <v>2.8142</v>
      </c>
      <c r="BX84" s="5" t="s">
        <v>226</v>
      </c>
      <c r="BY84" s="6">
        <v>60217218</v>
      </c>
      <c r="BZ84" s="6" t="e">
        <f t="shared" si="29"/>
        <v>#REF!</v>
      </c>
      <c r="CA84" s="9">
        <v>4320000</v>
      </c>
      <c r="CB84" s="10">
        <v>2.924</v>
      </c>
      <c r="CC84" s="23"/>
      <c r="CD84" s="5" t="s">
        <v>77</v>
      </c>
      <c r="CE84" s="6">
        <v>35302815</v>
      </c>
      <c r="CF84" s="6" t="e">
        <f t="shared" si="30"/>
        <v>#REF!</v>
      </c>
      <c r="CG84" s="9">
        <v>82000000</v>
      </c>
      <c r="CH84" s="10">
        <v>3.6247</v>
      </c>
    </row>
    <row r="85" spans="65:86" ht="15.75">
      <c r="BM85" s="5" t="s">
        <v>729</v>
      </c>
      <c r="BN85" s="30">
        <v>58766202</v>
      </c>
      <c r="BO85" s="30" t="e">
        <f t="shared" si="28"/>
        <v>#REF!</v>
      </c>
      <c r="BP85" s="8">
        <v>2.8938</v>
      </c>
      <c r="BR85" s="5" t="s">
        <v>479</v>
      </c>
      <c r="BS85" s="6">
        <v>60634741</v>
      </c>
      <c r="BT85" s="6" t="e">
        <f t="shared" si="27"/>
        <v>#REF!</v>
      </c>
      <c r="BU85" s="9">
        <v>43450999.99999999</v>
      </c>
      <c r="BV85" s="8">
        <v>2.8195</v>
      </c>
      <c r="BX85" s="5" t="s">
        <v>227</v>
      </c>
      <c r="BY85" s="6">
        <v>49107001</v>
      </c>
      <c r="BZ85" s="6" t="e">
        <f t="shared" si="29"/>
        <v>#REF!</v>
      </c>
      <c r="CA85" s="9">
        <v>1570000</v>
      </c>
      <c r="CB85" s="10">
        <v>2.959</v>
      </c>
      <c r="CC85" s="23"/>
      <c r="CD85" s="5" t="s">
        <v>78</v>
      </c>
      <c r="CE85" s="6">
        <v>39107064</v>
      </c>
      <c r="CF85" s="6" t="e">
        <f t="shared" si="30"/>
        <v>#REF!</v>
      </c>
      <c r="CG85" s="9">
        <v>72800000</v>
      </c>
      <c r="CH85" s="10">
        <v>3.6092</v>
      </c>
    </row>
    <row r="86" spans="65:86" ht="15.75">
      <c r="BM86" s="5" t="s">
        <v>730</v>
      </c>
      <c r="BN86" s="30">
        <v>34854688</v>
      </c>
      <c r="BO86" s="30" t="e">
        <f t="shared" si="28"/>
        <v>#REF!</v>
      </c>
      <c r="BP86" s="8">
        <v>2.9012</v>
      </c>
      <c r="BR86" s="5" t="s">
        <v>480</v>
      </c>
      <c r="BS86" s="6">
        <v>55228179</v>
      </c>
      <c r="BT86" s="6" t="e">
        <f t="shared" si="27"/>
        <v>#REF!</v>
      </c>
      <c r="BU86" s="9">
        <v>45843000</v>
      </c>
      <c r="BV86" s="8">
        <v>2.823</v>
      </c>
      <c r="BX86" s="5" t="s">
        <v>228</v>
      </c>
      <c r="BY86" s="6">
        <v>39732272</v>
      </c>
      <c r="BZ86" s="6" t="e">
        <f t="shared" si="29"/>
        <v>#REF!</v>
      </c>
      <c r="CA86" s="9">
        <v>2240000</v>
      </c>
      <c r="CB86" s="10">
        <v>2.9377</v>
      </c>
      <c r="CC86" s="23"/>
      <c r="CD86" s="5" t="s">
        <v>79</v>
      </c>
      <c r="CE86" s="6">
        <v>45080626</v>
      </c>
      <c r="CF86" s="6" t="e">
        <f t="shared" si="30"/>
        <v>#REF!</v>
      </c>
      <c r="CG86" s="9">
        <v>72300000</v>
      </c>
      <c r="CH86" s="10">
        <v>3.6092</v>
      </c>
    </row>
    <row r="87" spans="65:86" ht="15.75">
      <c r="BM87" s="5" t="s">
        <v>731</v>
      </c>
      <c r="BN87" s="30">
        <v>62079651</v>
      </c>
      <c r="BO87" s="30" t="e">
        <f t="shared" si="28"/>
        <v>#REF!</v>
      </c>
      <c r="BP87" s="8">
        <v>2.8983</v>
      </c>
      <c r="BR87" s="5" t="s">
        <v>481</v>
      </c>
      <c r="BS87" s="6">
        <v>49445788</v>
      </c>
      <c r="BT87" s="6" t="e">
        <f t="shared" si="27"/>
        <v>#REF!</v>
      </c>
      <c r="BU87" s="9">
        <v>46710999.99999999</v>
      </c>
      <c r="BV87" s="8">
        <v>2.8355</v>
      </c>
      <c r="BX87" s="5" t="s">
        <v>229</v>
      </c>
      <c r="BY87" s="6">
        <v>45420465</v>
      </c>
      <c r="BZ87" s="6" t="e">
        <f t="shared" si="29"/>
        <v>#REF!</v>
      </c>
      <c r="CA87" s="9">
        <v>9220000</v>
      </c>
      <c r="CB87" s="10">
        <v>2.8953</v>
      </c>
      <c r="CC87" s="23"/>
      <c r="CD87" s="5" t="s">
        <v>80</v>
      </c>
      <c r="CE87" s="6">
        <v>36282141</v>
      </c>
      <c r="CF87" s="6" t="e">
        <f t="shared" si="30"/>
        <v>#REF!</v>
      </c>
      <c r="CG87" s="9">
        <v>59800000</v>
      </c>
      <c r="CH87" s="10">
        <v>3.6183</v>
      </c>
    </row>
    <row r="88" spans="65:86" ht="15.75">
      <c r="BM88" s="5" t="s">
        <v>732</v>
      </c>
      <c r="BN88" s="30">
        <v>74321331</v>
      </c>
      <c r="BO88" s="30" t="e">
        <f t="shared" si="28"/>
        <v>#REF!</v>
      </c>
      <c r="BP88" s="8">
        <v>2.9025</v>
      </c>
      <c r="BR88" s="5" t="s">
        <v>482</v>
      </c>
      <c r="BS88" s="6">
        <v>53891844</v>
      </c>
      <c r="BT88" s="6" t="e">
        <f t="shared" si="27"/>
        <v>#REF!</v>
      </c>
      <c r="BU88" s="9">
        <v>43501000</v>
      </c>
      <c r="BV88" s="8">
        <v>2.8518</v>
      </c>
      <c r="BX88" s="5" t="s">
        <v>230</v>
      </c>
      <c r="BY88" s="6">
        <v>57803538</v>
      </c>
      <c r="BZ88" s="6" t="e">
        <f t="shared" si="29"/>
        <v>#REF!</v>
      </c>
      <c r="CA88" s="9">
        <v>40780000</v>
      </c>
      <c r="CB88" s="10">
        <v>2.8552</v>
      </c>
      <c r="CC88" s="23"/>
      <c r="CD88" s="5" t="s">
        <v>81</v>
      </c>
      <c r="CE88" s="6">
        <v>35106993</v>
      </c>
      <c r="CF88" s="6" t="e">
        <f t="shared" si="30"/>
        <v>#REF!</v>
      </c>
      <c r="CG88" s="9">
        <v>55400000</v>
      </c>
      <c r="CH88" s="10">
        <v>3.61</v>
      </c>
    </row>
    <row r="89" spans="65:86" ht="15.75">
      <c r="BM89" s="5" t="s">
        <v>733</v>
      </c>
      <c r="BN89" s="30">
        <v>44040679</v>
      </c>
      <c r="BO89" s="30" t="e">
        <f t="shared" si="28"/>
        <v>#REF!</v>
      </c>
      <c r="BP89" s="8">
        <v>2.9002</v>
      </c>
      <c r="BR89" s="5" t="s">
        <v>483</v>
      </c>
      <c r="BS89" s="6">
        <v>53080452</v>
      </c>
      <c r="BT89" s="6" t="e">
        <f t="shared" si="27"/>
        <v>#REF!</v>
      </c>
      <c r="BU89" s="9">
        <v>47073000</v>
      </c>
      <c r="BV89" s="8">
        <v>2.8633</v>
      </c>
      <c r="BX89" s="5" t="s">
        <v>231</v>
      </c>
      <c r="BY89" s="6">
        <v>69660373</v>
      </c>
      <c r="BZ89" s="6" t="e">
        <f t="shared" si="29"/>
        <v>#REF!</v>
      </c>
      <c r="CA89" s="9">
        <v>47890000</v>
      </c>
      <c r="CB89" s="10">
        <v>2.8378</v>
      </c>
      <c r="CC89" s="23"/>
      <c r="CD89" s="5" t="s">
        <v>82</v>
      </c>
      <c r="CE89" s="6">
        <v>28822405</v>
      </c>
      <c r="CF89" s="6" t="e">
        <f t="shared" si="30"/>
        <v>#REF!</v>
      </c>
      <c r="CG89" s="9">
        <v>48500000</v>
      </c>
      <c r="CH89" s="10">
        <v>3.6237</v>
      </c>
    </row>
    <row r="90" spans="65:86" ht="15.75">
      <c r="BM90" s="5" t="s">
        <v>734</v>
      </c>
      <c r="BN90" s="30">
        <v>73204307</v>
      </c>
      <c r="BO90" s="30" t="e">
        <f t="shared" si="28"/>
        <v>#REF!</v>
      </c>
      <c r="BP90" s="8">
        <v>2.9012</v>
      </c>
      <c r="BR90" s="5" t="s">
        <v>484</v>
      </c>
      <c r="BS90" s="6">
        <v>68602526</v>
      </c>
      <c r="BT90" s="6" t="e">
        <f t="shared" si="27"/>
        <v>#REF!</v>
      </c>
      <c r="BU90" s="9">
        <v>43318377.81198615</v>
      </c>
      <c r="BV90" s="8">
        <v>2.8583</v>
      </c>
      <c r="BX90" s="5" t="s">
        <v>232</v>
      </c>
      <c r="BY90" s="6">
        <v>38806109</v>
      </c>
      <c r="BZ90" s="6" t="e">
        <f t="shared" si="29"/>
        <v>#REF!</v>
      </c>
      <c r="CA90" s="9">
        <v>9440000</v>
      </c>
      <c r="CB90" s="10">
        <v>2.852</v>
      </c>
      <c r="CC90" s="23"/>
      <c r="CD90" s="5" t="s">
        <v>83</v>
      </c>
      <c r="CE90" s="6">
        <v>17974540</v>
      </c>
      <c r="CF90" s="6" t="e">
        <f t="shared" si="30"/>
        <v>#REF!</v>
      </c>
      <c r="CG90" s="9">
        <v>40600000</v>
      </c>
      <c r="CH90" s="10">
        <v>3.6297</v>
      </c>
    </row>
    <row r="91" spans="65:86" ht="15.75">
      <c r="BM91" s="5" t="s">
        <v>735</v>
      </c>
      <c r="BN91" s="30">
        <v>53855437</v>
      </c>
      <c r="BO91" s="30" t="e">
        <f t="shared" si="28"/>
        <v>#REF!</v>
      </c>
      <c r="BP91" s="8">
        <v>2.9013</v>
      </c>
      <c r="BR91" s="5" t="s">
        <v>485</v>
      </c>
      <c r="BS91" s="6">
        <v>63673048</v>
      </c>
      <c r="BT91" s="6" t="e">
        <f t="shared" si="27"/>
        <v>#REF!</v>
      </c>
      <c r="BU91" s="9">
        <v>47571000.00000001</v>
      </c>
      <c r="BV91" s="8">
        <v>2.8407</v>
      </c>
      <c r="BX91" s="5" t="s">
        <v>233</v>
      </c>
      <c r="BY91" s="6">
        <v>55547327</v>
      </c>
      <c r="BZ91" s="6" t="e">
        <f t="shared" si="29"/>
        <v>#REF!</v>
      </c>
      <c r="CA91" s="9">
        <v>10370000</v>
      </c>
      <c r="CB91" s="10">
        <v>2.8752</v>
      </c>
      <c r="CC91" s="23"/>
      <c r="CD91" s="5" t="s">
        <v>84</v>
      </c>
      <c r="CE91" s="6">
        <v>34647529</v>
      </c>
      <c r="CF91" s="6" t="e">
        <f t="shared" si="30"/>
        <v>#REF!</v>
      </c>
      <c r="CG91" s="9">
        <v>59100000</v>
      </c>
      <c r="CH91" s="10">
        <v>3.6393</v>
      </c>
    </row>
    <row r="92" spans="65:86" ht="15.75">
      <c r="BM92" s="5" t="s">
        <v>736</v>
      </c>
      <c r="BN92" s="30">
        <v>36575560</v>
      </c>
      <c r="BO92" s="30" t="e">
        <f t="shared" si="28"/>
        <v>#REF!</v>
      </c>
      <c r="BP92" s="8">
        <v>2.9002</v>
      </c>
      <c r="BR92" s="5" t="s">
        <v>486</v>
      </c>
      <c r="BS92" s="6">
        <v>62005520</v>
      </c>
      <c r="BT92" s="6" t="e">
        <f t="shared" si="27"/>
        <v>#REF!</v>
      </c>
      <c r="BU92" s="9">
        <v>44778999.99999999</v>
      </c>
      <c r="BV92" s="8">
        <v>2.8298</v>
      </c>
      <c r="BX92" s="5" t="s">
        <v>234</v>
      </c>
      <c r="BY92" s="11">
        <v>67275934</v>
      </c>
      <c r="BZ92" s="6" t="e">
        <f t="shared" si="29"/>
        <v>#REF!</v>
      </c>
      <c r="CA92" s="9">
        <v>25700000</v>
      </c>
      <c r="CB92" s="10">
        <v>2.8602</v>
      </c>
      <c r="CC92" s="23"/>
      <c r="CD92" s="5" t="s">
        <v>85</v>
      </c>
      <c r="CE92" s="6">
        <v>26705121</v>
      </c>
      <c r="CF92" s="6" t="e">
        <f t="shared" si="30"/>
        <v>#REF!</v>
      </c>
      <c r="CG92" s="9">
        <v>53300000</v>
      </c>
      <c r="CH92" s="10">
        <v>3.6342</v>
      </c>
    </row>
    <row r="93" spans="65:86" ht="15.75">
      <c r="BM93" s="5" t="s">
        <v>737</v>
      </c>
      <c r="BN93" s="30">
        <v>54823069</v>
      </c>
      <c r="BO93" s="30" t="e">
        <f t="shared" si="28"/>
        <v>#REF!</v>
      </c>
      <c r="BP93" s="8">
        <v>2.8982</v>
      </c>
      <c r="BR93" s="5" t="s">
        <v>487</v>
      </c>
      <c r="BS93" s="6">
        <v>69181373</v>
      </c>
      <c r="BT93" s="6" t="e">
        <f t="shared" si="27"/>
        <v>#REF!</v>
      </c>
      <c r="BU93" s="9">
        <v>50355999.999999985</v>
      </c>
      <c r="BV93" s="8">
        <v>2.8483</v>
      </c>
      <c r="BX93" s="5" t="s">
        <v>235</v>
      </c>
      <c r="BY93" s="6">
        <v>37805776</v>
      </c>
      <c r="BZ93" s="6" t="e">
        <f t="shared" si="29"/>
        <v>#REF!</v>
      </c>
      <c r="CA93" s="9">
        <v>45680000</v>
      </c>
      <c r="CB93" s="10">
        <v>2.8547</v>
      </c>
      <c r="CC93" s="23"/>
      <c r="CD93" s="5" t="s">
        <v>86</v>
      </c>
      <c r="CE93" s="6">
        <v>17392207</v>
      </c>
      <c r="CF93" s="6" t="e">
        <f t="shared" si="30"/>
        <v>#REF!</v>
      </c>
      <c r="CG93" s="9">
        <v>37800000</v>
      </c>
      <c r="CH93" s="10">
        <v>3.6317</v>
      </c>
    </row>
    <row r="94" spans="65:86" ht="15.75">
      <c r="BM94" s="5" t="s">
        <v>738</v>
      </c>
      <c r="BN94" s="30">
        <v>94483511</v>
      </c>
      <c r="BO94" s="30" t="e">
        <f t="shared" si="28"/>
        <v>#REF!</v>
      </c>
      <c r="BP94" s="8">
        <v>2.9037</v>
      </c>
      <c r="BR94" s="5" t="s">
        <v>488</v>
      </c>
      <c r="BS94" s="6">
        <v>79555317</v>
      </c>
      <c r="BT94" s="6" t="e">
        <f t="shared" si="27"/>
        <v>#REF!</v>
      </c>
      <c r="BU94" s="9">
        <v>44215538.999999985</v>
      </c>
      <c r="BV94" s="8">
        <v>2.863</v>
      </c>
      <c r="BX94" s="5" t="s">
        <v>236</v>
      </c>
      <c r="BY94" s="6">
        <v>40949425</v>
      </c>
      <c r="BZ94" s="6" t="e">
        <f t="shared" si="29"/>
        <v>#REF!</v>
      </c>
      <c r="CA94" s="9">
        <v>47220000</v>
      </c>
      <c r="CB94" s="10">
        <v>2.8295</v>
      </c>
      <c r="CC94" s="23"/>
      <c r="CD94" s="5" t="s">
        <v>87</v>
      </c>
      <c r="CE94" s="6">
        <v>27566348</v>
      </c>
      <c r="CF94" s="6" t="e">
        <f t="shared" si="30"/>
        <v>#REF!</v>
      </c>
      <c r="CG94" s="9">
        <v>43500000</v>
      </c>
      <c r="CH94" s="10">
        <v>3.6508</v>
      </c>
    </row>
    <row r="95" spans="65:86" ht="15.75">
      <c r="BM95" s="5" t="s">
        <v>739</v>
      </c>
      <c r="BN95" s="30">
        <v>123233165</v>
      </c>
      <c r="BO95" s="30" t="e">
        <f t="shared" si="28"/>
        <v>#REF!</v>
      </c>
      <c r="BP95" s="8">
        <v>2.9133</v>
      </c>
      <c r="BR95" s="5" t="s">
        <v>489</v>
      </c>
      <c r="BS95" s="6">
        <v>70644570</v>
      </c>
      <c r="BT95" s="6" t="e">
        <f t="shared" si="27"/>
        <v>#REF!</v>
      </c>
      <c r="BU95" s="9">
        <v>45834100</v>
      </c>
      <c r="BV95" s="8">
        <v>2.8452</v>
      </c>
      <c r="BX95" s="5" t="s">
        <v>237</v>
      </c>
      <c r="BY95" s="6">
        <v>70006671</v>
      </c>
      <c r="BZ95" s="6" t="e">
        <f t="shared" si="29"/>
        <v>#REF!</v>
      </c>
      <c r="CA95" s="9">
        <v>94540000</v>
      </c>
      <c r="CB95" s="10">
        <v>2.7947</v>
      </c>
      <c r="CC95" s="23"/>
      <c r="CD95" s="5" t="s">
        <v>88</v>
      </c>
      <c r="CE95" s="6">
        <v>20893436</v>
      </c>
      <c r="CF95" s="6" t="e">
        <f t="shared" si="30"/>
        <v>#REF!</v>
      </c>
      <c r="CG95" s="9">
        <v>61400000</v>
      </c>
      <c r="CH95" s="10">
        <v>3.658</v>
      </c>
    </row>
    <row r="96" spans="65:86" ht="15.75">
      <c r="BM96" s="5" t="s">
        <v>740</v>
      </c>
      <c r="BN96" s="30">
        <v>44689579</v>
      </c>
      <c r="BO96" s="30" t="e">
        <f t="shared" si="28"/>
        <v>#REF!</v>
      </c>
      <c r="BP96" s="8">
        <v>2.904</v>
      </c>
      <c r="BR96" s="5" t="s">
        <v>490</v>
      </c>
      <c r="BS96" s="6">
        <v>64331627</v>
      </c>
      <c r="BT96" s="6" t="e">
        <f t="shared" si="27"/>
        <v>#REF!</v>
      </c>
      <c r="BU96" s="9">
        <v>44019000</v>
      </c>
      <c r="BV96" s="8">
        <v>2.8438</v>
      </c>
      <c r="BX96" s="5" t="s">
        <v>238</v>
      </c>
      <c r="BY96" s="6">
        <v>49794797</v>
      </c>
      <c r="BZ96" s="6" t="e">
        <f t="shared" si="29"/>
        <v>#REF!</v>
      </c>
      <c r="CA96" s="9">
        <v>78770000</v>
      </c>
      <c r="CB96" s="10">
        <v>2.7975</v>
      </c>
      <c r="CC96" s="23"/>
      <c r="CD96" s="5" t="s">
        <v>89</v>
      </c>
      <c r="CE96" s="6">
        <v>33092880</v>
      </c>
      <c r="CF96" s="6" t="e">
        <f t="shared" si="30"/>
        <v>#REF!</v>
      </c>
      <c r="CG96" s="9">
        <v>64200000</v>
      </c>
      <c r="CH96" s="10">
        <v>3.6492</v>
      </c>
    </row>
    <row r="97" spans="65:86" ht="15.75">
      <c r="BM97" s="5" t="s">
        <v>741</v>
      </c>
      <c r="BN97" s="30">
        <v>62148887</v>
      </c>
      <c r="BO97" s="30" t="e">
        <f t="shared" si="28"/>
        <v>#REF!</v>
      </c>
      <c r="BP97" s="8">
        <v>2.8968</v>
      </c>
      <c r="BR97" s="5" t="s">
        <v>491</v>
      </c>
      <c r="BS97" s="6">
        <v>56876012</v>
      </c>
      <c r="BT97" s="6" t="e">
        <f t="shared" si="27"/>
        <v>#REF!</v>
      </c>
      <c r="BU97" s="9">
        <v>46019000</v>
      </c>
      <c r="BV97" s="8">
        <v>2.8592</v>
      </c>
      <c r="BX97" s="5" t="s">
        <v>239</v>
      </c>
      <c r="BY97" s="6">
        <v>37330070</v>
      </c>
      <c r="BZ97" s="6" t="e">
        <f t="shared" si="29"/>
        <v>#REF!</v>
      </c>
      <c r="CA97" s="9">
        <v>74580000</v>
      </c>
      <c r="CB97" s="10">
        <v>2.7965</v>
      </c>
      <c r="CC97" s="23"/>
      <c r="CD97" s="5" t="s">
        <v>90</v>
      </c>
      <c r="CE97" s="6">
        <v>27867822</v>
      </c>
      <c r="CF97" s="6" t="e">
        <f t="shared" si="30"/>
        <v>#REF!</v>
      </c>
      <c r="CG97" s="9">
        <v>61000000</v>
      </c>
      <c r="CH97" s="10">
        <v>3.6583</v>
      </c>
    </row>
    <row r="98" spans="65:86" ht="15.75">
      <c r="BM98" s="5" t="s">
        <v>742</v>
      </c>
      <c r="BN98" s="30">
        <v>60654491</v>
      </c>
      <c r="BO98" s="30" t="e">
        <f t="shared" si="28"/>
        <v>#REF!</v>
      </c>
      <c r="BP98" s="8">
        <v>2.8963</v>
      </c>
      <c r="BR98" s="5" t="s">
        <v>492</v>
      </c>
      <c r="BS98" s="6">
        <v>58862140</v>
      </c>
      <c r="BT98" s="6" t="e">
        <f t="shared" si="27"/>
        <v>#REF!</v>
      </c>
      <c r="BU98" s="9">
        <v>44439495</v>
      </c>
      <c r="BV98" s="8">
        <v>2.864</v>
      </c>
      <c r="BX98" s="5" t="s">
        <v>240</v>
      </c>
      <c r="BY98" s="6">
        <v>41124117</v>
      </c>
      <c r="BZ98" s="6" t="e">
        <f t="shared" si="29"/>
        <v>#REF!</v>
      </c>
      <c r="CA98" s="9">
        <v>5500000</v>
      </c>
      <c r="CB98" s="10">
        <v>2.8055</v>
      </c>
      <c r="CC98" s="23"/>
      <c r="CD98" s="5" t="s">
        <v>91</v>
      </c>
      <c r="CE98" s="6">
        <v>31237730</v>
      </c>
      <c r="CF98" s="6" t="e">
        <f t="shared" si="30"/>
        <v>#REF!</v>
      </c>
      <c r="CG98" s="9">
        <v>51700000</v>
      </c>
      <c r="CH98" s="10">
        <v>3.665</v>
      </c>
    </row>
    <row r="99" spans="65:86" ht="15.75">
      <c r="BM99" s="5" t="s">
        <v>743</v>
      </c>
      <c r="BN99" s="30">
        <v>72512461</v>
      </c>
      <c r="BO99" s="30" t="e">
        <f t="shared" si="28"/>
        <v>#REF!</v>
      </c>
      <c r="BP99" s="8">
        <v>2.8957</v>
      </c>
      <c r="BR99" s="5" t="s">
        <v>493</v>
      </c>
      <c r="BS99" s="6">
        <v>66052333</v>
      </c>
      <c r="BT99" s="6" t="e">
        <f t="shared" si="27"/>
        <v>#REF!</v>
      </c>
      <c r="BU99" s="9">
        <v>46085000</v>
      </c>
      <c r="BV99" s="8">
        <v>2.8837</v>
      </c>
      <c r="BX99" s="5" t="s">
        <v>241</v>
      </c>
      <c r="BY99" s="6">
        <v>81532256</v>
      </c>
      <c r="BZ99" s="6" t="e">
        <f t="shared" si="29"/>
        <v>#REF!</v>
      </c>
      <c r="CA99" s="9">
        <v>142470000</v>
      </c>
      <c r="CB99" s="10">
        <v>2.7683</v>
      </c>
      <c r="CC99" s="23"/>
      <c r="CD99" s="5" t="s">
        <v>92</v>
      </c>
      <c r="CE99" s="6">
        <v>9348865</v>
      </c>
      <c r="CF99" s="6" t="e">
        <f t="shared" si="30"/>
        <v>#REF!</v>
      </c>
      <c r="CG99" s="9">
        <v>30000000</v>
      </c>
      <c r="CH99" s="10">
        <v>3.6678</v>
      </c>
    </row>
    <row r="100" spans="65:86" ht="15.75">
      <c r="BM100" s="5" t="s">
        <v>744</v>
      </c>
      <c r="BN100" s="30">
        <v>55291109</v>
      </c>
      <c r="BO100" s="30" t="e">
        <f t="shared" si="28"/>
        <v>#REF!</v>
      </c>
      <c r="BP100" s="8">
        <v>2.897</v>
      </c>
      <c r="BR100" s="5" t="s">
        <v>494</v>
      </c>
      <c r="BS100" s="6">
        <v>90499829</v>
      </c>
      <c r="BT100" s="6" t="e">
        <f t="shared" si="27"/>
        <v>#REF!</v>
      </c>
      <c r="BU100" s="9">
        <v>44431000</v>
      </c>
      <c r="BV100" s="8">
        <v>2.9183</v>
      </c>
      <c r="BX100" s="5" t="s">
        <v>242</v>
      </c>
      <c r="BY100" s="6">
        <v>61729324</v>
      </c>
      <c r="BZ100" s="6" t="e">
        <f t="shared" si="29"/>
        <v>#REF!</v>
      </c>
      <c r="CA100" s="9">
        <v>153110000</v>
      </c>
      <c r="CB100" s="10">
        <v>2.7602</v>
      </c>
      <c r="CC100" s="23"/>
      <c r="CD100" s="5" t="s">
        <v>93</v>
      </c>
      <c r="CE100" s="6">
        <v>11209686</v>
      </c>
      <c r="CF100" s="6" t="e">
        <f t="shared" si="30"/>
        <v>#REF!</v>
      </c>
      <c r="CG100" s="9">
        <v>32200000</v>
      </c>
      <c r="CH100" s="10">
        <v>3.701</v>
      </c>
    </row>
    <row r="101" spans="65:86" ht="15.75">
      <c r="BM101" s="5" t="s">
        <v>745</v>
      </c>
      <c r="BN101" s="30">
        <v>61976417</v>
      </c>
      <c r="BO101" s="30" t="e">
        <f t="shared" si="28"/>
        <v>#REF!</v>
      </c>
      <c r="BP101" s="8">
        <v>2.897</v>
      </c>
      <c r="BR101" s="5" t="s">
        <v>495</v>
      </c>
      <c r="BS101" s="6">
        <v>62124289</v>
      </c>
      <c r="BT101" s="6" t="e">
        <f t="shared" si="27"/>
        <v>#REF!</v>
      </c>
      <c r="BU101" s="9">
        <v>45162000</v>
      </c>
      <c r="BV101" s="8">
        <v>2.9597</v>
      </c>
      <c r="BX101" s="5" t="s">
        <v>243</v>
      </c>
      <c r="BY101" s="6">
        <v>45816085</v>
      </c>
      <c r="BZ101" s="6" t="e">
        <f t="shared" si="29"/>
        <v>#REF!</v>
      </c>
      <c r="CA101" s="9">
        <v>62170000</v>
      </c>
      <c r="CB101" s="10">
        <v>2.774</v>
      </c>
      <c r="CC101" s="23"/>
      <c r="CD101" s="5" t="s">
        <v>94</v>
      </c>
      <c r="CE101" s="6">
        <v>27968540</v>
      </c>
      <c r="CF101" s="6" t="e">
        <f t="shared" si="30"/>
        <v>#REF!</v>
      </c>
      <c r="CG101" s="9">
        <v>65200000</v>
      </c>
      <c r="CH101" s="10">
        <v>3.7267</v>
      </c>
    </row>
    <row r="102" spans="65:86" ht="15.75">
      <c r="BM102" s="5" t="s">
        <v>746</v>
      </c>
      <c r="BN102" s="30">
        <v>57194061</v>
      </c>
      <c r="BO102" s="30" t="e">
        <f t="shared" si="28"/>
        <v>#REF!</v>
      </c>
      <c r="BP102" s="8">
        <v>2.8917</v>
      </c>
      <c r="BR102" s="5" t="s">
        <v>496</v>
      </c>
      <c r="BS102" s="6">
        <v>64700159</v>
      </c>
      <c r="BT102" s="6" t="e">
        <f t="shared" si="27"/>
        <v>#REF!</v>
      </c>
      <c r="BU102" s="9">
        <v>45255504</v>
      </c>
      <c r="BV102" s="8">
        <v>2.9143</v>
      </c>
      <c r="BX102" s="5" t="s">
        <v>244</v>
      </c>
      <c r="BY102" s="6">
        <v>99278596</v>
      </c>
      <c r="BZ102" s="6" t="e">
        <f t="shared" si="29"/>
        <v>#REF!</v>
      </c>
      <c r="CA102" s="9">
        <v>90810000</v>
      </c>
      <c r="CB102" s="10">
        <v>2.7485</v>
      </c>
      <c r="CC102" s="23"/>
      <c r="CD102" s="5" t="s">
        <v>95</v>
      </c>
      <c r="CE102" s="6">
        <v>16159896</v>
      </c>
      <c r="CF102" s="6" t="e">
        <f t="shared" si="30"/>
        <v>#REF!</v>
      </c>
      <c r="CG102" s="9">
        <v>55600000</v>
      </c>
      <c r="CH102" s="10">
        <v>3.7417</v>
      </c>
    </row>
    <row r="103" spans="65:86" ht="15.75">
      <c r="BM103" s="5" t="s">
        <v>747</v>
      </c>
      <c r="BN103" s="30">
        <v>50822997</v>
      </c>
      <c r="BO103" s="30" t="e">
        <f t="shared" si="28"/>
        <v>#REF!</v>
      </c>
      <c r="BP103" s="8">
        <v>2.894</v>
      </c>
      <c r="BR103" s="5" t="s">
        <v>497</v>
      </c>
      <c r="BS103" s="6">
        <v>81887194</v>
      </c>
      <c r="BT103" s="6" t="e">
        <f t="shared" si="27"/>
        <v>#REF!</v>
      </c>
      <c r="BU103" s="9">
        <v>44567192.32</v>
      </c>
      <c r="BV103" s="8">
        <v>2.9098</v>
      </c>
      <c r="BX103" s="5" t="s">
        <v>245</v>
      </c>
      <c r="BY103" s="6">
        <v>35899598</v>
      </c>
      <c r="BZ103" s="6" t="e">
        <f t="shared" si="29"/>
        <v>#REF!</v>
      </c>
      <c r="CA103" s="9">
        <v>12760000</v>
      </c>
      <c r="CB103" s="10">
        <v>2.7678</v>
      </c>
      <c r="CC103" s="23"/>
      <c r="CD103" s="5" t="s">
        <v>96</v>
      </c>
      <c r="CE103" s="6">
        <v>35936117</v>
      </c>
      <c r="CF103" s="6" t="e">
        <f t="shared" si="30"/>
        <v>#REF!</v>
      </c>
      <c r="CG103" s="9">
        <v>69400000</v>
      </c>
      <c r="CH103" s="10">
        <v>3.7608</v>
      </c>
    </row>
    <row r="104" spans="65:86" ht="15.75">
      <c r="BM104" s="5" t="s">
        <v>748</v>
      </c>
      <c r="BN104" s="30">
        <v>46183825</v>
      </c>
      <c r="BO104" s="30" t="e">
        <f t="shared" si="28"/>
        <v>#REF!</v>
      </c>
      <c r="BP104" s="8">
        <v>2.8965</v>
      </c>
      <c r="BR104" s="5" t="s">
        <v>498</v>
      </c>
      <c r="BS104" s="6">
        <v>69751320</v>
      </c>
      <c r="BT104" s="6" t="e">
        <f t="shared" si="27"/>
        <v>#REF!</v>
      </c>
      <c r="BU104" s="9">
        <v>41693531.00000001</v>
      </c>
      <c r="BV104" s="8">
        <v>2.9278</v>
      </c>
      <c r="BX104" s="5" t="s">
        <v>246</v>
      </c>
      <c r="BY104" s="6">
        <v>52681678</v>
      </c>
      <c r="BZ104" s="6" t="e">
        <f t="shared" si="29"/>
        <v>#REF!</v>
      </c>
      <c r="CA104" s="9">
        <v>15730000</v>
      </c>
      <c r="CB104" s="10">
        <v>2.8395</v>
      </c>
      <c r="CC104" s="23"/>
      <c r="CD104" s="5" t="s">
        <v>97</v>
      </c>
      <c r="CE104" s="6">
        <v>42398718</v>
      </c>
      <c r="CF104" s="6" t="e">
        <f t="shared" si="30"/>
        <v>#REF!</v>
      </c>
      <c r="CG104" s="9">
        <v>76900000</v>
      </c>
      <c r="CH104" s="10">
        <v>3.7508</v>
      </c>
    </row>
    <row r="105" spans="65:86" ht="15.75">
      <c r="BM105" s="5" t="s">
        <v>749</v>
      </c>
      <c r="BN105" s="30">
        <v>49361182</v>
      </c>
      <c r="BO105" s="30" t="e">
        <f t="shared" si="28"/>
        <v>#REF!</v>
      </c>
      <c r="BP105" s="8">
        <v>2.8968</v>
      </c>
      <c r="BR105" s="5" t="s">
        <v>499</v>
      </c>
      <c r="BS105" s="6">
        <v>88067018</v>
      </c>
      <c r="BT105" s="6" t="e">
        <f t="shared" si="27"/>
        <v>#REF!</v>
      </c>
      <c r="BU105" s="9">
        <v>49144000</v>
      </c>
      <c r="BV105" s="8">
        <v>2.9097</v>
      </c>
      <c r="BX105" s="5" t="s">
        <v>247</v>
      </c>
      <c r="BY105" s="6">
        <v>47364683</v>
      </c>
      <c r="BZ105" s="6" t="e">
        <f t="shared" si="29"/>
        <v>#REF!</v>
      </c>
      <c r="CA105" s="9">
        <v>479999.99999999686</v>
      </c>
      <c r="CB105" s="10">
        <v>2.9083</v>
      </c>
      <c r="CC105" s="23"/>
      <c r="CD105" s="5" t="s">
        <v>98</v>
      </c>
      <c r="CE105" s="6">
        <v>28372588</v>
      </c>
      <c r="CF105" s="6" t="e">
        <f t="shared" si="30"/>
        <v>#REF!</v>
      </c>
      <c r="CG105" s="9">
        <v>51400000</v>
      </c>
      <c r="CH105" s="10">
        <v>3.7397</v>
      </c>
    </row>
    <row r="106" spans="65:86" ht="15.75">
      <c r="BM106" s="5" t="s">
        <v>750</v>
      </c>
      <c r="BN106" s="30">
        <v>56033889</v>
      </c>
      <c r="BO106" s="30" t="e">
        <f t="shared" si="28"/>
        <v>#REF!</v>
      </c>
      <c r="BP106" s="8">
        <v>2.8857</v>
      </c>
      <c r="BR106" s="5" t="s">
        <v>500</v>
      </c>
      <c r="BS106" s="6">
        <v>74714351</v>
      </c>
      <c r="BT106" s="6" t="e">
        <f t="shared" si="27"/>
        <v>#REF!</v>
      </c>
      <c r="BU106" s="9">
        <v>44610000</v>
      </c>
      <c r="BV106" s="8">
        <v>2.9097</v>
      </c>
      <c r="BX106" s="5" t="s">
        <v>248</v>
      </c>
      <c r="BY106" s="6">
        <v>81695965</v>
      </c>
      <c r="BZ106" s="6" t="e">
        <f t="shared" si="29"/>
        <v>#REF!</v>
      </c>
      <c r="CA106" s="9">
        <v>-200000.00000000285</v>
      </c>
      <c r="CB106" s="10">
        <v>2.95</v>
      </c>
      <c r="CC106" s="23"/>
      <c r="CD106" s="5" t="s">
        <v>99</v>
      </c>
      <c r="CE106" s="6">
        <v>23352241</v>
      </c>
      <c r="CF106" s="6" t="e">
        <f t="shared" si="30"/>
        <v>#REF!</v>
      </c>
      <c r="CG106" s="9">
        <v>53000000</v>
      </c>
      <c r="CH106" s="10">
        <v>3.756</v>
      </c>
    </row>
    <row r="107" spans="65:86" ht="15.75">
      <c r="BM107" s="5" t="s">
        <v>751</v>
      </c>
      <c r="BN107" s="30">
        <v>56317515</v>
      </c>
      <c r="BO107" s="30" t="e">
        <f t="shared" si="28"/>
        <v>#REF!</v>
      </c>
      <c r="BP107" s="8">
        <v>2.885</v>
      </c>
      <c r="BR107" s="5" t="s">
        <v>501</v>
      </c>
      <c r="BS107" s="6">
        <v>72145369</v>
      </c>
      <c r="BT107" s="6" t="e">
        <f t="shared" si="27"/>
        <v>#REF!</v>
      </c>
      <c r="BU107" s="9">
        <v>45069209</v>
      </c>
      <c r="BV107" s="8">
        <v>2.9057</v>
      </c>
      <c r="BX107" s="5" t="s">
        <v>249</v>
      </c>
      <c r="BY107" s="6">
        <v>74779139</v>
      </c>
      <c r="BZ107" s="6" t="e">
        <f t="shared" si="29"/>
        <v>#REF!</v>
      </c>
      <c r="CA107" s="9">
        <v>84040000</v>
      </c>
      <c r="CB107" s="10">
        <v>2.8832</v>
      </c>
      <c r="CC107" s="23"/>
      <c r="CD107" s="5" t="s">
        <v>100</v>
      </c>
      <c r="CE107" s="6">
        <v>32436114</v>
      </c>
      <c r="CF107" s="6" t="e">
        <f t="shared" si="30"/>
        <v>#REF!</v>
      </c>
      <c r="CG107" s="9">
        <v>59300000</v>
      </c>
      <c r="CH107" s="10">
        <v>3.7422</v>
      </c>
    </row>
    <row r="108" spans="65:86" ht="15.75">
      <c r="BM108" s="5" t="s">
        <v>752</v>
      </c>
      <c r="BN108" s="30">
        <v>115515669</v>
      </c>
      <c r="BO108" s="30" t="e">
        <f t="shared" si="28"/>
        <v>#REF!</v>
      </c>
      <c r="BP108" s="8">
        <v>2.8873</v>
      </c>
      <c r="BR108" s="5" t="s">
        <v>502</v>
      </c>
      <c r="BS108" s="6">
        <v>72997710</v>
      </c>
      <c r="BT108" s="6" t="e">
        <f t="shared" si="27"/>
        <v>#REF!</v>
      </c>
      <c r="BU108" s="9">
        <v>45609751.99999999</v>
      </c>
      <c r="BV108" s="8">
        <v>2.9102</v>
      </c>
      <c r="BX108" s="5" t="s">
        <v>250</v>
      </c>
      <c r="BY108" s="6">
        <v>63059097</v>
      </c>
      <c r="BZ108" s="6" t="e">
        <f t="shared" si="29"/>
        <v>#REF!</v>
      </c>
      <c r="CA108" s="9">
        <v>8000000</v>
      </c>
      <c r="CB108" s="10">
        <v>2.853</v>
      </c>
      <c r="CC108" s="23"/>
      <c r="CD108" s="5" t="s">
        <v>101</v>
      </c>
      <c r="CE108" s="6">
        <v>38746050</v>
      </c>
      <c r="CF108" s="6" t="e">
        <f t="shared" si="30"/>
        <v>#REF!</v>
      </c>
      <c r="CG108" s="9">
        <v>70900000</v>
      </c>
      <c r="CH108" s="10">
        <v>3.715</v>
      </c>
    </row>
    <row r="109" spans="65:86" ht="15.75">
      <c r="BM109" s="5" t="s">
        <v>753</v>
      </c>
      <c r="BN109" s="30">
        <v>77324925</v>
      </c>
      <c r="BO109" s="30" t="e">
        <f t="shared" si="28"/>
        <v>#REF!</v>
      </c>
      <c r="BP109" s="8">
        <v>2.8843</v>
      </c>
      <c r="BR109" s="5" t="s">
        <v>503</v>
      </c>
      <c r="BS109" s="6">
        <v>79835793</v>
      </c>
      <c r="BT109" s="6" t="e">
        <f t="shared" si="27"/>
        <v>#REF!</v>
      </c>
      <c r="BU109" s="9">
        <v>43563000</v>
      </c>
      <c r="BV109" s="8">
        <v>2.9313</v>
      </c>
      <c r="BX109" s="5" t="s">
        <v>251</v>
      </c>
      <c r="BY109" s="6">
        <v>38346122</v>
      </c>
      <c r="BZ109" s="6" t="e">
        <f t="shared" si="29"/>
        <v>#REF!</v>
      </c>
      <c r="CA109" s="9">
        <v>-1010000</v>
      </c>
      <c r="CB109" s="10">
        <v>2.839</v>
      </c>
      <c r="CC109" s="23"/>
      <c r="CD109" s="5" t="s">
        <v>102</v>
      </c>
      <c r="CE109" s="6">
        <v>25605994</v>
      </c>
      <c r="CF109" s="6" t="e">
        <f t="shared" si="30"/>
        <v>#REF!</v>
      </c>
      <c r="CG109" s="9">
        <v>46600000</v>
      </c>
      <c r="CH109" s="10">
        <v>3.6907</v>
      </c>
    </row>
    <row r="110" spans="65:86" ht="15.75">
      <c r="BM110" s="5" t="s">
        <v>754</v>
      </c>
      <c r="BN110" s="30">
        <v>76208444</v>
      </c>
      <c r="BO110" s="30" t="e">
        <f t="shared" si="28"/>
        <v>#REF!</v>
      </c>
      <c r="BP110" s="8">
        <v>2.8875</v>
      </c>
      <c r="BR110" s="5" t="s">
        <v>504</v>
      </c>
      <c r="BS110" s="6">
        <v>73680153</v>
      </c>
      <c r="BT110" s="6" t="e">
        <f t="shared" si="27"/>
        <v>#REF!</v>
      </c>
      <c r="BU110" s="9">
        <v>46957000.00000001</v>
      </c>
      <c r="BV110" s="8">
        <v>2.9525</v>
      </c>
      <c r="BX110" s="5" t="s">
        <v>252</v>
      </c>
      <c r="BY110" s="6">
        <v>43987523</v>
      </c>
      <c r="BZ110" s="6" t="e">
        <f t="shared" si="29"/>
        <v>#REF!</v>
      </c>
      <c r="CA110" s="9">
        <v>1970000.000000006</v>
      </c>
      <c r="CB110" s="10">
        <v>2.8913</v>
      </c>
      <c r="CC110" s="23"/>
      <c r="CD110" s="5" t="s">
        <v>103</v>
      </c>
      <c r="CE110" s="6">
        <v>31641700</v>
      </c>
      <c r="CF110" s="6" t="e">
        <f t="shared" si="30"/>
        <v>#REF!</v>
      </c>
      <c r="CG110" s="9">
        <v>52000000</v>
      </c>
      <c r="CH110" s="10">
        <v>3.7052</v>
      </c>
    </row>
    <row r="111" spans="65:86" ht="15.75">
      <c r="BM111" s="5" t="s">
        <v>755</v>
      </c>
      <c r="BN111" s="30">
        <v>71415317</v>
      </c>
      <c r="BO111" s="30" t="e">
        <f t="shared" si="28"/>
        <v>#REF!</v>
      </c>
      <c r="BP111" s="8">
        <v>2.8862</v>
      </c>
      <c r="BR111" s="5" t="s">
        <v>505</v>
      </c>
      <c r="BS111" s="6">
        <v>57709663</v>
      </c>
      <c r="BT111" s="6" t="e">
        <f t="shared" si="27"/>
        <v>#REF!</v>
      </c>
      <c r="BU111" s="9">
        <v>46804000</v>
      </c>
      <c r="BV111" s="8">
        <v>2.9512</v>
      </c>
      <c r="BX111" s="5" t="s">
        <v>253</v>
      </c>
      <c r="BY111" s="6">
        <v>9571710</v>
      </c>
      <c r="BZ111" s="6" t="e">
        <f t="shared" si="29"/>
        <v>#REF!</v>
      </c>
      <c r="CA111" s="9">
        <v>-1450000</v>
      </c>
      <c r="CB111" s="10">
        <v>2.8825</v>
      </c>
      <c r="CC111" s="23"/>
      <c r="CD111" s="5" t="s">
        <v>104</v>
      </c>
      <c r="CE111" s="6">
        <v>55836020</v>
      </c>
      <c r="CF111" s="6" t="e">
        <f t="shared" si="30"/>
        <v>#REF!</v>
      </c>
      <c r="CG111" s="9">
        <v>99700000</v>
      </c>
      <c r="CH111" s="10">
        <v>3.6792</v>
      </c>
    </row>
    <row r="112" spans="65:86" ht="15.75">
      <c r="BM112" s="5" t="s">
        <v>756</v>
      </c>
      <c r="BN112" s="30">
        <v>84582457</v>
      </c>
      <c r="BO112" s="30" t="e">
        <f t="shared" si="28"/>
        <v>#REF!</v>
      </c>
      <c r="BP112" s="8">
        <v>2.884</v>
      </c>
      <c r="BR112" s="5" t="s">
        <v>506</v>
      </c>
      <c r="BS112" s="6">
        <v>59365005</v>
      </c>
      <c r="BT112" s="6" t="e">
        <f t="shared" si="27"/>
        <v>#REF!</v>
      </c>
      <c r="BU112" s="9">
        <v>40410000</v>
      </c>
      <c r="BV112" s="8">
        <v>2.9535</v>
      </c>
      <c r="BX112" s="5" t="s">
        <v>254</v>
      </c>
      <c r="BY112" s="6">
        <v>36828470</v>
      </c>
      <c r="BZ112" s="6" t="e">
        <f t="shared" si="29"/>
        <v>#REF!</v>
      </c>
      <c r="CA112" s="9">
        <v>5880000</v>
      </c>
      <c r="CB112" s="10">
        <v>2.8683</v>
      </c>
      <c r="CC112" s="23"/>
      <c r="CD112" s="5" t="s">
        <v>105</v>
      </c>
      <c r="CE112" s="6">
        <v>40794419</v>
      </c>
      <c r="CF112" s="6" t="e">
        <f t="shared" si="30"/>
        <v>#REF!</v>
      </c>
      <c r="CG112" s="9">
        <v>67600000</v>
      </c>
      <c r="CH112" s="10">
        <v>3.612</v>
      </c>
    </row>
    <row r="113" spans="65:86" ht="15.75">
      <c r="BM113" s="5" t="s">
        <v>757</v>
      </c>
      <c r="BN113" s="30">
        <v>116739887</v>
      </c>
      <c r="BO113" s="30" t="e">
        <f t="shared" si="28"/>
        <v>#REF!</v>
      </c>
      <c r="BP113" s="8">
        <v>2.8862</v>
      </c>
      <c r="BR113" s="5" t="s">
        <v>507</v>
      </c>
      <c r="BS113" s="6">
        <v>76933631</v>
      </c>
      <c r="BT113" s="6" t="e">
        <f t="shared" si="27"/>
        <v>#REF!</v>
      </c>
      <c r="BU113" s="9">
        <v>39744000</v>
      </c>
      <c r="BV113" s="8">
        <v>2.9622</v>
      </c>
      <c r="BX113" s="5" t="s">
        <v>255</v>
      </c>
      <c r="BY113" s="6">
        <v>39095511</v>
      </c>
      <c r="BZ113" s="6" t="e">
        <f t="shared" si="29"/>
        <v>#REF!</v>
      </c>
      <c r="CA113" s="9">
        <v>-1960000</v>
      </c>
      <c r="CB113" s="10">
        <v>2.8753</v>
      </c>
      <c r="CC113" s="23"/>
      <c r="CD113" s="5" t="s">
        <v>106</v>
      </c>
      <c r="CE113" s="6">
        <v>17592809</v>
      </c>
      <c r="CF113" s="6" t="e">
        <f t="shared" si="30"/>
        <v>#REF!</v>
      </c>
      <c r="CG113" s="9">
        <v>43700000</v>
      </c>
      <c r="CH113" s="10">
        <v>3.5742</v>
      </c>
    </row>
    <row r="114" spans="65:86" ht="15.75">
      <c r="BM114" s="5" t="s">
        <v>758</v>
      </c>
      <c r="BN114" s="30">
        <v>70906934</v>
      </c>
      <c r="BO114" s="30" t="e">
        <f t="shared" si="28"/>
        <v>#REF!</v>
      </c>
      <c r="BP114" s="8">
        <v>2.885</v>
      </c>
      <c r="BR114" s="5" t="s">
        <v>508</v>
      </c>
      <c r="BS114" s="6">
        <v>78602523</v>
      </c>
      <c r="BT114" s="6" t="e">
        <f t="shared" si="27"/>
        <v>#REF!</v>
      </c>
      <c r="BU114" s="9">
        <v>44931000</v>
      </c>
      <c r="BV114" s="8">
        <v>2.9627</v>
      </c>
      <c r="BX114" s="5" t="s">
        <v>256</v>
      </c>
      <c r="BY114" s="6">
        <v>42180746</v>
      </c>
      <c r="BZ114" s="6" t="e">
        <f t="shared" si="29"/>
        <v>#REF!</v>
      </c>
      <c r="CA114" s="9">
        <v>4350000</v>
      </c>
      <c r="CB114" s="10">
        <v>2.8825</v>
      </c>
      <c r="CC114" s="23"/>
      <c r="CD114" s="5" t="s">
        <v>107</v>
      </c>
      <c r="CE114" s="6">
        <v>22969100</v>
      </c>
      <c r="CF114" s="6" t="e">
        <f t="shared" si="30"/>
        <v>#REF!</v>
      </c>
      <c r="CG114" s="9">
        <v>61100000</v>
      </c>
      <c r="CH114" s="10">
        <v>3.5938</v>
      </c>
    </row>
    <row r="115" spans="65:86" ht="15.75">
      <c r="BM115" s="5" t="s">
        <v>759</v>
      </c>
      <c r="BN115" s="30">
        <v>19995980</v>
      </c>
      <c r="BO115" s="30" t="e">
        <f t="shared" si="28"/>
        <v>#REF!</v>
      </c>
      <c r="BP115" s="8">
        <v>2.8852</v>
      </c>
      <c r="BR115" s="5" t="s">
        <v>509</v>
      </c>
      <c r="BS115" s="6">
        <v>17456252</v>
      </c>
      <c r="BT115" s="6" t="e">
        <f t="shared" si="27"/>
        <v>#REF!</v>
      </c>
      <c r="BU115" s="9">
        <v>3000</v>
      </c>
      <c r="BV115" s="8">
        <v>2.9642</v>
      </c>
      <c r="BX115" s="5" t="s">
        <v>257</v>
      </c>
      <c r="BY115" s="6">
        <v>41729507</v>
      </c>
      <c r="BZ115" s="6" t="e">
        <f t="shared" si="29"/>
        <v>#REF!</v>
      </c>
      <c r="CA115" s="9">
        <v>4430000</v>
      </c>
      <c r="CB115" s="10">
        <v>2.8632</v>
      </c>
      <c r="CC115" s="23"/>
      <c r="CD115" s="5" t="s">
        <v>108</v>
      </c>
      <c r="CE115" s="6">
        <v>15235513</v>
      </c>
      <c r="CF115" s="6" t="e">
        <f t="shared" si="30"/>
        <v>#REF!</v>
      </c>
      <c r="CG115" s="9">
        <v>44200000</v>
      </c>
      <c r="CH115" s="10">
        <v>3.61</v>
      </c>
    </row>
    <row r="116" spans="65:86" ht="15.75">
      <c r="BM116" s="5" t="s">
        <v>760</v>
      </c>
      <c r="BN116" s="30">
        <v>127566588</v>
      </c>
      <c r="BO116" s="30" t="e">
        <f t="shared" si="28"/>
        <v>#REF!</v>
      </c>
      <c r="BP116" s="8">
        <v>2.8877</v>
      </c>
      <c r="BR116" s="5" t="s">
        <v>510</v>
      </c>
      <c r="BS116" s="6">
        <v>69925217</v>
      </c>
      <c r="BT116" s="6" t="e">
        <f t="shared" si="27"/>
        <v>#REF!</v>
      </c>
      <c r="BU116" s="9">
        <v>41695000</v>
      </c>
      <c r="BV116" s="8">
        <v>2.9658</v>
      </c>
      <c r="BX116" s="5" t="s">
        <v>258</v>
      </c>
      <c r="BY116" s="6">
        <v>43726705</v>
      </c>
      <c r="BZ116" s="6" t="e">
        <f t="shared" si="29"/>
        <v>#REF!</v>
      </c>
      <c r="CA116" s="9">
        <v>16239999.999999998</v>
      </c>
      <c r="CB116" s="10">
        <v>2.8468</v>
      </c>
      <c r="CC116" s="23"/>
      <c r="CD116" s="5" t="s">
        <v>109</v>
      </c>
      <c r="CE116" s="6">
        <v>18128974</v>
      </c>
      <c r="CF116" s="6" t="e">
        <f t="shared" si="30"/>
        <v>#REF!</v>
      </c>
      <c r="CG116" s="9">
        <v>39200000</v>
      </c>
      <c r="CH116" s="10">
        <v>3.615</v>
      </c>
    </row>
    <row r="117" spans="65:86" ht="15.75">
      <c r="BM117" s="5" t="s">
        <v>761</v>
      </c>
      <c r="BN117" s="30">
        <v>106636690</v>
      </c>
      <c r="BO117" s="30" t="e">
        <f t="shared" si="28"/>
        <v>#REF!</v>
      </c>
      <c r="BP117" s="8">
        <v>2.882</v>
      </c>
      <c r="BR117" s="5" t="s">
        <v>511</v>
      </c>
      <c r="BS117" s="6">
        <v>58040809</v>
      </c>
      <c r="BT117" s="6" t="e">
        <f t="shared" si="27"/>
        <v>#REF!</v>
      </c>
      <c r="BU117" s="9">
        <v>45726000</v>
      </c>
      <c r="BV117" s="8">
        <v>2.9537</v>
      </c>
      <c r="BX117" s="5" t="s">
        <v>259</v>
      </c>
      <c r="BY117" s="6">
        <v>44667339</v>
      </c>
      <c r="BZ117" s="6" t="e">
        <f t="shared" si="29"/>
        <v>#REF!</v>
      </c>
      <c r="CA117" s="9">
        <v>50300000</v>
      </c>
      <c r="CB117" s="10">
        <v>2.838</v>
      </c>
      <c r="CC117" s="23"/>
      <c r="CD117" s="5" t="s">
        <v>110</v>
      </c>
      <c r="CE117" s="6">
        <v>38983623</v>
      </c>
      <c r="CF117" s="6" t="e">
        <f t="shared" si="30"/>
        <v>#REF!</v>
      </c>
      <c r="CG117" s="9">
        <v>80500000</v>
      </c>
      <c r="CH117" s="10">
        <v>3.6002</v>
      </c>
    </row>
    <row r="118" spans="65:86" ht="15.75">
      <c r="BM118" s="5" t="s">
        <v>762</v>
      </c>
      <c r="BN118" s="30">
        <v>74023129</v>
      </c>
      <c r="BO118" s="30" t="e">
        <f t="shared" si="28"/>
        <v>#REF!</v>
      </c>
      <c r="BP118" s="8">
        <v>2.8845</v>
      </c>
      <c r="BR118" s="5" t="s">
        <v>512</v>
      </c>
      <c r="BS118" s="6">
        <v>56365778</v>
      </c>
      <c r="BT118" s="6" t="e">
        <f t="shared" si="27"/>
        <v>#REF!</v>
      </c>
      <c r="BU118" s="9">
        <v>25564000</v>
      </c>
      <c r="BV118" s="8">
        <v>2.9533</v>
      </c>
      <c r="BX118" s="5" t="s">
        <v>260</v>
      </c>
      <c r="BY118" s="6">
        <v>44736888</v>
      </c>
      <c r="BZ118" s="6" t="e">
        <f t="shared" si="29"/>
        <v>#REF!</v>
      </c>
      <c r="CA118" s="9">
        <v>30040000</v>
      </c>
      <c r="CB118" s="10">
        <v>2.8255</v>
      </c>
      <c r="CC118" s="23"/>
      <c r="CD118" s="5" t="s">
        <v>111</v>
      </c>
      <c r="CE118" s="6">
        <v>27502009</v>
      </c>
      <c r="CF118" s="6" t="e">
        <f t="shared" si="30"/>
        <v>#REF!</v>
      </c>
      <c r="CG118" s="9">
        <v>57900000</v>
      </c>
      <c r="CH118" s="10">
        <v>3.6033</v>
      </c>
    </row>
    <row r="119" spans="65:86" ht="15.75">
      <c r="BM119" s="5" t="s">
        <v>763</v>
      </c>
      <c r="BN119" s="30">
        <v>92432461</v>
      </c>
      <c r="BO119" s="30" t="e">
        <f t="shared" si="28"/>
        <v>#REF!</v>
      </c>
      <c r="BP119" s="8">
        <v>2.8857</v>
      </c>
      <c r="BR119" s="5" t="s">
        <v>513</v>
      </c>
      <c r="BS119" s="6">
        <v>60852776</v>
      </c>
      <c r="BT119" s="6" t="e">
        <f t="shared" si="27"/>
        <v>#REF!</v>
      </c>
      <c r="BU119" s="9">
        <v>50813092.00000001</v>
      </c>
      <c r="BV119" s="8">
        <v>2.969</v>
      </c>
      <c r="BX119" s="5" t="s">
        <v>261</v>
      </c>
      <c r="BY119" s="6">
        <v>43967059</v>
      </c>
      <c r="BZ119" s="6" t="e">
        <f t="shared" si="29"/>
        <v>#REF!</v>
      </c>
      <c r="CA119" s="9">
        <v>30680000</v>
      </c>
      <c r="CB119" s="10">
        <v>2.8225</v>
      </c>
      <c r="CC119" s="23"/>
      <c r="CD119" s="5" t="s">
        <v>112</v>
      </c>
      <c r="CE119" s="6">
        <v>34022158</v>
      </c>
      <c r="CF119" s="6" t="e">
        <f t="shared" si="30"/>
        <v>#REF!</v>
      </c>
      <c r="CG119" s="9">
        <v>64500000</v>
      </c>
      <c r="CH119" s="10">
        <v>3.606</v>
      </c>
    </row>
    <row r="120" spans="65:86" ht="15.75">
      <c r="BM120" s="5" t="s">
        <v>764</v>
      </c>
      <c r="BN120" s="30">
        <v>300496563</v>
      </c>
      <c r="BO120" s="30" t="e">
        <f t="shared" si="28"/>
        <v>#REF!</v>
      </c>
      <c r="BP120" s="8"/>
      <c r="BR120" s="5" t="s">
        <v>514</v>
      </c>
      <c r="BS120" s="6">
        <v>45534349</v>
      </c>
      <c r="BT120" s="6" t="e">
        <f t="shared" si="27"/>
        <v>#REF!</v>
      </c>
      <c r="BU120" s="9">
        <v>46700812.00000001</v>
      </c>
      <c r="BV120" s="8">
        <v>2.965</v>
      </c>
      <c r="BX120" s="5" t="s">
        <v>262</v>
      </c>
      <c r="BY120" s="6">
        <v>50904413</v>
      </c>
      <c r="BZ120" s="6" t="e">
        <f t="shared" si="29"/>
        <v>#REF!</v>
      </c>
      <c r="CA120" s="9">
        <v>42760000</v>
      </c>
      <c r="CB120" s="10">
        <v>2.8243</v>
      </c>
      <c r="CC120" s="23"/>
      <c r="CD120" s="5" t="s">
        <v>113</v>
      </c>
      <c r="CE120" s="6">
        <v>17012688</v>
      </c>
      <c r="CF120" s="6" t="e">
        <f t="shared" si="30"/>
        <v>#REF!</v>
      </c>
      <c r="CG120" s="9">
        <v>36500000</v>
      </c>
      <c r="CH120" s="10">
        <v>3.59</v>
      </c>
    </row>
    <row r="121" spans="65:86" ht="15.75">
      <c r="BM121" s="5" t="s">
        <v>765</v>
      </c>
      <c r="BN121" s="30">
        <v>375311902</v>
      </c>
      <c r="BO121" s="30" t="e">
        <f t="shared" si="28"/>
        <v>#REF!</v>
      </c>
      <c r="BP121" s="8"/>
      <c r="BR121" s="5" t="s">
        <v>515</v>
      </c>
      <c r="BS121" s="6">
        <v>55744384</v>
      </c>
      <c r="BT121" s="6" t="e">
        <f t="shared" si="27"/>
        <v>#REF!</v>
      </c>
      <c r="BU121" s="9">
        <v>40000956</v>
      </c>
      <c r="BV121" s="8">
        <v>2.9743</v>
      </c>
      <c r="BX121" s="5" t="s">
        <v>263</v>
      </c>
      <c r="BY121" s="6">
        <v>70164971</v>
      </c>
      <c r="BZ121" s="6" t="e">
        <f t="shared" si="29"/>
        <v>#REF!</v>
      </c>
      <c r="CA121" s="9">
        <v>74040000</v>
      </c>
      <c r="CB121" s="10">
        <v>2.815</v>
      </c>
      <c r="CC121" s="23"/>
      <c r="CD121" s="5" t="s">
        <v>114</v>
      </c>
      <c r="CE121" s="6">
        <v>39252333</v>
      </c>
      <c r="CF121" s="6" t="e">
        <f t="shared" si="30"/>
        <v>#REF!</v>
      </c>
      <c r="CG121" s="9">
        <v>64900000</v>
      </c>
      <c r="CH121" s="10">
        <v>3.5792</v>
      </c>
    </row>
    <row r="122" spans="65:86" ht="15.75">
      <c r="BM122" s="5" t="s">
        <v>766</v>
      </c>
      <c r="BN122" s="30">
        <v>346036465</v>
      </c>
      <c r="BO122" s="30" t="e">
        <f t="shared" si="28"/>
        <v>#REF!</v>
      </c>
      <c r="BP122" s="8"/>
      <c r="BR122" s="5" t="s">
        <v>516</v>
      </c>
      <c r="BS122" s="6">
        <v>62485452</v>
      </c>
      <c r="BT122" s="6" t="e">
        <f t="shared" si="27"/>
        <v>#REF!</v>
      </c>
      <c r="BU122" s="9">
        <v>40096000</v>
      </c>
      <c r="BV122" s="8">
        <v>2.962</v>
      </c>
      <c r="BX122" s="5" t="s">
        <v>264</v>
      </c>
      <c r="BY122" s="6">
        <v>63910252</v>
      </c>
      <c r="BZ122" s="6" t="e">
        <f t="shared" si="29"/>
        <v>#REF!</v>
      </c>
      <c r="CA122" s="9">
        <v>85190000</v>
      </c>
      <c r="CB122" s="10">
        <v>2.811</v>
      </c>
      <c r="CC122" s="23"/>
      <c r="CD122" s="5" t="s">
        <v>115</v>
      </c>
      <c r="CE122" s="6">
        <v>36728323</v>
      </c>
      <c r="CF122" s="6" t="e">
        <f t="shared" si="30"/>
        <v>#REF!</v>
      </c>
      <c r="CG122" s="9">
        <v>69900000</v>
      </c>
      <c r="CH122" s="10">
        <v>3.5532</v>
      </c>
    </row>
    <row r="123" spans="65:86" ht="15.75">
      <c r="BM123" s="5" t="s">
        <v>767</v>
      </c>
      <c r="BN123" s="30">
        <v>350476394</v>
      </c>
      <c r="BO123" s="30" t="e">
        <f t="shared" si="28"/>
        <v>#REF!</v>
      </c>
      <c r="BP123" s="8"/>
      <c r="BR123" s="5" t="s">
        <v>517</v>
      </c>
      <c r="BS123" s="6">
        <v>52987522</v>
      </c>
      <c r="BT123" s="6" t="e">
        <f t="shared" si="27"/>
        <v>#REF!</v>
      </c>
      <c r="BU123" s="9">
        <v>41598000</v>
      </c>
      <c r="BV123" s="8">
        <v>2.9638</v>
      </c>
      <c r="BX123" s="5" t="s">
        <v>265</v>
      </c>
      <c r="BY123" s="6">
        <v>49782949</v>
      </c>
      <c r="BZ123" s="6" t="e">
        <f t="shared" si="29"/>
        <v>#REF!</v>
      </c>
      <c r="CA123" s="9">
        <v>28110000</v>
      </c>
      <c r="CB123" s="10">
        <v>2.8112</v>
      </c>
      <c r="CC123" s="23"/>
      <c r="CD123" s="5" t="s">
        <v>116</v>
      </c>
      <c r="CE123" s="6">
        <v>30094861</v>
      </c>
      <c r="CF123" s="6" t="e">
        <f t="shared" si="30"/>
        <v>#REF!</v>
      </c>
      <c r="CG123" s="9">
        <v>56000000</v>
      </c>
      <c r="CH123" s="10">
        <v>3.5232</v>
      </c>
    </row>
    <row r="124" spans="65:86" ht="15.75">
      <c r="BM124" s="5" t="s">
        <v>768</v>
      </c>
      <c r="BN124" s="30">
        <v>248344210</v>
      </c>
      <c r="BO124" s="30" t="e">
        <f t="shared" si="28"/>
        <v>#REF!</v>
      </c>
      <c r="BP124" s="8"/>
      <c r="BR124" s="5" t="s">
        <v>518</v>
      </c>
      <c r="BS124" s="6">
        <v>38765896</v>
      </c>
      <c r="BT124" s="6" t="e">
        <f t="shared" si="27"/>
        <v>#REF!</v>
      </c>
      <c r="BU124" s="9">
        <v>38019000</v>
      </c>
      <c r="BV124" s="8">
        <v>2.9695</v>
      </c>
      <c r="BX124" s="5" t="s">
        <v>266</v>
      </c>
      <c r="BY124" s="6">
        <v>48500372</v>
      </c>
      <c r="BZ124" s="6" t="e">
        <f t="shared" si="29"/>
        <v>#REF!</v>
      </c>
      <c r="CA124" s="9">
        <v>22910000</v>
      </c>
      <c r="CB124" s="10">
        <v>2.8383</v>
      </c>
      <c r="CC124" s="23"/>
      <c r="CD124" s="5" t="s">
        <v>117</v>
      </c>
      <c r="CE124" s="6">
        <v>17221058</v>
      </c>
      <c r="CF124" s="6" t="e">
        <f t="shared" si="30"/>
        <v>#REF!</v>
      </c>
      <c r="CG124" s="9">
        <v>50000000</v>
      </c>
      <c r="CH124" s="10">
        <v>3.5182</v>
      </c>
    </row>
    <row r="125" spans="65:86" ht="15.75">
      <c r="BM125" s="5" t="s">
        <v>769</v>
      </c>
      <c r="BN125" s="30">
        <v>291497868</v>
      </c>
      <c r="BO125" s="30" t="e">
        <f t="shared" si="28"/>
        <v>#REF!</v>
      </c>
      <c r="BP125" s="8"/>
      <c r="BR125" s="5" t="s">
        <v>519</v>
      </c>
      <c r="BS125" s="6">
        <v>44263919</v>
      </c>
      <c r="BT125" s="6" t="e">
        <f t="shared" si="27"/>
        <v>#REF!</v>
      </c>
      <c r="BU125" s="9">
        <v>42550999.99999999</v>
      </c>
      <c r="BV125" s="8">
        <v>2.9708</v>
      </c>
      <c r="BX125" s="5" t="s">
        <v>267</v>
      </c>
      <c r="BY125" s="6">
        <v>81673537</v>
      </c>
      <c r="BZ125" s="6" t="e">
        <f t="shared" si="29"/>
        <v>#REF!</v>
      </c>
      <c r="CA125" s="9">
        <v>101900000</v>
      </c>
      <c r="CB125" s="10">
        <v>2.8265</v>
      </c>
      <c r="CC125" s="23"/>
      <c r="CD125" s="5" t="s">
        <v>118</v>
      </c>
      <c r="CE125" s="6">
        <v>17390663</v>
      </c>
      <c r="CF125" s="6" t="e">
        <f t="shared" si="30"/>
        <v>#REF!</v>
      </c>
      <c r="CG125" s="9">
        <v>49500000</v>
      </c>
      <c r="CH125" s="10">
        <v>3.541</v>
      </c>
    </row>
    <row r="126" spans="65:86" ht="15.75">
      <c r="BM126" s="5" t="s">
        <v>770</v>
      </c>
      <c r="BN126" s="30">
        <v>276529529</v>
      </c>
      <c r="BO126" s="30" t="e">
        <f t="shared" si="28"/>
        <v>#REF!</v>
      </c>
      <c r="BP126" s="8"/>
      <c r="BR126" s="5" t="s">
        <v>520</v>
      </c>
      <c r="BS126" s="6">
        <v>59883299</v>
      </c>
      <c r="BT126" s="6" t="e">
        <f t="shared" si="27"/>
        <v>#REF!</v>
      </c>
      <c r="BU126" s="9">
        <v>39542836.349999994</v>
      </c>
      <c r="BV126" s="8">
        <v>2.9552</v>
      </c>
      <c r="BX126" s="5" t="s">
        <v>268</v>
      </c>
      <c r="BY126" s="6">
        <v>71075232</v>
      </c>
      <c r="BZ126" s="6" t="e">
        <f t="shared" si="29"/>
        <v>#REF!</v>
      </c>
      <c r="CA126" s="9">
        <v>89340000</v>
      </c>
      <c r="CB126" s="10">
        <v>2.8043</v>
      </c>
      <c r="CC126" s="23"/>
      <c r="CD126" s="5" t="s">
        <v>119</v>
      </c>
      <c r="CE126" s="6">
        <v>22231393</v>
      </c>
      <c r="CF126" s="6" t="e">
        <f t="shared" si="30"/>
        <v>#REF!</v>
      </c>
      <c r="CG126" s="9">
        <v>47700000</v>
      </c>
      <c r="CH126" s="10">
        <v>3.5367</v>
      </c>
    </row>
    <row r="127" spans="65:86" ht="15.75">
      <c r="BM127" s="5" t="s">
        <v>771</v>
      </c>
      <c r="BN127" s="30">
        <v>284568443</v>
      </c>
      <c r="BO127" s="30" t="e">
        <f t="shared" si="28"/>
        <v>#REF!</v>
      </c>
      <c r="BP127" s="8"/>
      <c r="BR127" s="5" t="s">
        <v>521</v>
      </c>
      <c r="BS127" s="9">
        <v>50190766</v>
      </c>
      <c r="BT127" s="6" t="e">
        <f t="shared" si="27"/>
        <v>#REF!</v>
      </c>
      <c r="BU127" s="9">
        <v>39586310.99999999</v>
      </c>
      <c r="BV127" s="8">
        <v>2.9543</v>
      </c>
      <c r="BX127" s="5" t="s">
        <v>269</v>
      </c>
      <c r="BY127" s="6">
        <v>60923664</v>
      </c>
      <c r="BZ127" s="6" t="e">
        <f t="shared" si="29"/>
        <v>#REF!</v>
      </c>
      <c r="CA127" s="9">
        <v>70400000</v>
      </c>
      <c r="CB127" s="10">
        <v>2.795</v>
      </c>
      <c r="CC127" s="23"/>
      <c r="CD127" s="5" t="s">
        <v>120</v>
      </c>
      <c r="CE127" s="6">
        <v>39193376</v>
      </c>
      <c r="CF127" s="6" t="e">
        <f t="shared" si="30"/>
        <v>#REF!</v>
      </c>
      <c r="CG127" s="9">
        <v>102600000</v>
      </c>
      <c r="CH127" s="10">
        <v>3.5395</v>
      </c>
    </row>
    <row r="128" spans="65:86" ht="15.75">
      <c r="BM128" s="5" t="s">
        <v>772</v>
      </c>
      <c r="BN128" s="30">
        <v>290656871</v>
      </c>
      <c r="BO128" s="30" t="e">
        <f t="shared" si="28"/>
        <v>#REF!</v>
      </c>
      <c r="BP128" s="8"/>
      <c r="BR128" s="5" t="s">
        <v>522</v>
      </c>
      <c r="BS128" s="9">
        <v>42445477</v>
      </c>
      <c r="BT128" s="6" t="e">
        <f t="shared" si="27"/>
        <v>#REF!</v>
      </c>
      <c r="BU128" s="9">
        <v>44257851.49999999</v>
      </c>
      <c r="BV128" s="8">
        <v>2.9555</v>
      </c>
      <c r="BX128" s="5" t="s">
        <v>270</v>
      </c>
      <c r="BY128" s="6">
        <v>40605899</v>
      </c>
      <c r="BZ128" s="6" t="e">
        <f t="shared" si="29"/>
        <v>#REF!</v>
      </c>
      <c r="CA128" s="9">
        <v>35150000</v>
      </c>
      <c r="CB128" s="10">
        <v>2.7987</v>
      </c>
      <c r="CC128" s="23"/>
      <c r="CD128" s="5" t="s">
        <v>121</v>
      </c>
      <c r="CE128" s="6">
        <v>63839855</v>
      </c>
      <c r="CF128" s="6" t="e">
        <f t="shared" si="30"/>
        <v>#REF!</v>
      </c>
      <c r="CG128" s="9">
        <v>99800000</v>
      </c>
      <c r="CH128" s="10">
        <v>3.5343</v>
      </c>
    </row>
    <row r="129" spans="65:86" ht="15.75">
      <c r="BM129" s="5" t="s">
        <v>773</v>
      </c>
      <c r="BN129" s="30">
        <v>241015385</v>
      </c>
      <c r="BO129" s="30" t="e">
        <f t="shared" si="28"/>
        <v>#REF!</v>
      </c>
      <c r="BP129" s="8"/>
      <c r="BR129" s="5" t="s">
        <v>523</v>
      </c>
      <c r="BS129" s="9">
        <v>58538996</v>
      </c>
      <c r="BT129" s="6" t="e">
        <f t="shared" si="27"/>
        <v>#REF!</v>
      </c>
      <c r="BU129" s="9">
        <v>38163000</v>
      </c>
      <c r="BV129" s="8">
        <v>2.9632</v>
      </c>
      <c r="BX129" s="5" t="s">
        <v>271</v>
      </c>
      <c r="BY129" s="6">
        <v>71022468</v>
      </c>
      <c r="BZ129" s="6" t="e">
        <f t="shared" si="29"/>
        <v>#REF!</v>
      </c>
      <c r="CA129" s="9">
        <v>34860000</v>
      </c>
      <c r="CB129" s="10">
        <v>2.8027</v>
      </c>
      <c r="CC129" s="23"/>
      <c r="CD129" s="5" t="s">
        <v>122</v>
      </c>
      <c r="CE129" s="6">
        <v>1400000</v>
      </c>
      <c r="CF129" s="6" t="e">
        <f t="shared" si="30"/>
        <v>#REF!</v>
      </c>
      <c r="CG129" s="9">
        <v>19600000</v>
      </c>
      <c r="CH129" s="10">
        <v>3.5422</v>
      </c>
    </row>
    <row r="130" spans="65:86" ht="15.75">
      <c r="BM130" s="5" t="s">
        <v>774</v>
      </c>
      <c r="BN130" s="30">
        <v>113455532</v>
      </c>
      <c r="BO130" s="30" t="e">
        <f t="shared" si="28"/>
        <v>#REF!</v>
      </c>
      <c r="BP130" s="8"/>
      <c r="BR130" s="5" t="s">
        <v>524</v>
      </c>
      <c r="BS130" s="9">
        <v>75746108</v>
      </c>
      <c r="BT130" s="6" t="e">
        <f t="shared" si="27"/>
        <v>#REF!</v>
      </c>
      <c r="BU130" s="9">
        <v>31916321.999999996</v>
      </c>
      <c r="BV130" s="8">
        <v>2.9632</v>
      </c>
      <c r="BX130" s="5" t="s">
        <v>272</v>
      </c>
      <c r="BY130" s="6">
        <v>48360685</v>
      </c>
      <c r="BZ130" s="6" t="e">
        <f t="shared" si="29"/>
        <v>#REF!</v>
      </c>
      <c r="CA130" s="9">
        <v>89690000</v>
      </c>
      <c r="CB130" s="10">
        <v>2.7957</v>
      </c>
      <c r="CC130" s="23"/>
      <c r="CD130" s="5" t="s">
        <v>123</v>
      </c>
      <c r="CE130" s="6">
        <v>42407699</v>
      </c>
      <c r="CF130" s="6" t="e">
        <f t="shared" si="30"/>
        <v>#REF!</v>
      </c>
      <c r="CG130" s="9">
        <v>82700000</v>
      </c>
      <c r="CH130" s="10">
        <v>3.5292</v>
      </c>
    </row>
    <row r="131" spans="65:86" ht="15.75">
      <c r="BM131" s="5" t="s">
        <v>775</v>
      </c>
      <c r="BN131" s="30">
        <v>170183018</v>
      </c>
      <c r="BO131" s="30" t="e">
        <f t="shared" si="28"/>
        <v>#REF!</v>
      </c>
      <c r="BP131" s="8"/>
      <c r="BR131" s="5" t="s">
        <v>525</v>
      </c>
      <c r="BS131" s="9">
        <v>100257959</v>
      </c>
      <c r="BT131" s="6" t="e">
        <f t="shared" si="27"/>
        <v>#REF!</v>
      </c>
      <c r="BU131" s="9">
        <v>38934000</v>
      </c>
      <c r="BV131" s="8">
        <v>2.9505</v>
      </c>
      <c r="BX131" s="5" t="s">
        <v>273</v>
      </c>
      <c r="BY131" s="6">
        <v>58795021</v>
      </c>
      <c r="BZ131" s="6" t="e">
        <f t="shared" si="29"/>
        <v>#REF!</v>
      </c>
      <c r="CA131" s="9">
        <v>78350000</v>
      </c>
      <c r="CB131" s="10">
        <v>2.7728</v>
      </c>
      <c r="CC131" s="23"/>
      <c r="CD131" s="5" t="s">
        <v>124</v>
      </c>
      <c r="CE131" s="6">
        <v>20432154</v>
      </c>
      <c r="CF131" s="6" t="e">
        <f t="shared" si="30"/>
        <v>#REF!</v>
      </c>
      <c r="CG131" s="9">
        <v>55300000</v>
      </c>
      <c r="CH131" s="10">
        <v>3.5303</v>
      </c>
    </row>
    <row r="132" spans="65:86" ht="15.75">
      <c r="BM132" s="5" t="s">
        <v>776</v>
      </c>
      <c r="BN132" s="30">
        <v>216906490</v>
      </c>
      <c r="BO132" s="30" t="e">
        <f t="shared" si="28"/>
        <v>#REF!</v>
      </c>
      <c r="BP132" s="8"/>
      <c r="BR132" s="5" t="s">
        <v>526</v>
      </c>
      <c r="BS132" s="9">
        <v>56533254</v>
      </c>
      <c r="BT132" s="6" t="e">
        <f t="shared" si="27"/>
        <v>#REF!</v>
      </c>
      <c r="BU132" s="9">
        <v>37920000</v>
      </c>
      <c r="BV132" s="8">
        <v>2.9378</v>
      </c>
      <c r="BX132" s="5" t="s">
        <v>274</v>
      </c>
      <c r="BY132" s="6">
        <v>67816351</v>
      </c>
      <c r="BZ132" s="6" t="e">
        <f t="shared" si="29"/>
        <v>#REF!</v>
      </c>
      <c r="CA132" s="9">
        <v>32970000</v>
      </c>
      <c r="CB132" s="10">
        <v>2.7615</v>
      </c>
      <c r="CC132" s="23"/>
      <c r="CD132" s="5" t="s">
        <v>125</v>
      </c>
      <c r="CE132" s="6">
        <v>51079276</v>
      </c>
      <c r="CF132" s="6" t="e">
        <f t="shared" si="30"/>
        <v>#REF!</v>
      </c>
      <c r="CG132" s="9">
        <v>81900000</v>
      </c>
      <c r="CH132" s="10">
        <v>3.5358</v>
      </c>
    </row>
    <row r="133" spans="65:86" ht="15.75">
      <c r="BM133" s="5" t="s">
        <v>777</v>
      </c>
      <c r="BN133" s="30">
        <v>148739850</v>
      </c>
      <c r="BO133" s="30" t="e">
        <f t="shared" si="28"/>
        <v>#REF!</v>
      </c>
      <c r="BP133" s="8"/>
      <c r="BR133" s="5" t="s">
        <v>527</v>
      </c>
      <c r="BS133" s="9">
        <v>49131061</v>
      </c>
      <c r="BT133" s="6" t="e">
        <f t="shared" si="27"/>
        <v>#REF!</v>
      </c>
      <c r="BU133" s="9">
        <v>35728000</v>
      </c>
      <c r="BV133" s="8">
        <v>2.9543</v>
      </c>
      <c r="BX133" s="5" t="s">
        <v>275</v>
      </c>
      <c r="BY133" s="6">
        <v>95314721</v>
      </c>
      <c r="BZ133" s="6" t="e">
        <f t="shared" si="29"/>
        <v>#REF!</v>
      </c>
      <c r="CA133" s="9">
        <v>57730000</v>
      </c>
      <c r="CB133" s="10">
        <v>2.7857</v>
      </c>
      <c r="CC133" s="23"/>
      <c r="CD133" s="5" t="s">
        <v>126</v>
      </c>
      <c r="CE133" s="6">
        <v>41326880</v>
      </c>
      <c r="CF133" s="6" t="e">
        <f t="shared" si="30"/>
        <v>#REF!</v>
      </c>
      <c r="CG133" s="9">
        <v>70400000</v>
      </c>
      <c r="CH133" s="10">
        <v>3.5317</v>
      </c>
    </row>
    <row r="134" spans="65:86" ht="15.75">
      <c r="BM134" s="5" t="s">
        <v>778</v>
      </c>
      <c r="BN134" s="30">
        <v>128606101</v>
      </c>
      <c r="BO134" s="30" t="e">
        <f t="shared" si="28"/>
        <v>#REF!</v>
      </c>
      <c r="BP134" s="9"/>
      <c r="BR134" s="5" t="s">
        <v>528</v>
      </c>
      <c r="BS134" s="9">
        <v>52401506</v>
      </c>
      <c r="BT134" s="6" t="e">
        <f t="shared" si="27"/>
        <v>#REF!</v>
      </c>
      <c r="BU134" s="9">
        <v>34781916</v>
      </c>
      <c r="BV134" s="8">
        <v>2.9593</v>
      </c>
      <c r="BX134" s="5" t="s">
        <v>276</v>
      </c>
      <c r="BY134" s="6">
        <v>55385206</v>
      </c>
      <c r="BZ134" s="6" t="e">
        <f t="shared" si="29"/>
        <v>#REF!</v>
      </c>
      <c r="CA134" s="9">
        <v>12350000</v>
      </c>
      <c r="CB134" s="10">
        <v>2.794</v>
      </c>
      <c r="CC134" s="23"/>
      <c r="CD134" s="5" t="s">
        <v>127</v>
      </c>
      <c r="CE134" s="6">
        <v>23750022</v>
      </c>
      <c r="CF134" s="6" t="e">
        <f t="shared" si="30"/>
        <v>#REF!</v>
      </c>
      <c r="CG134" s="9">
        <v>64100000</v>
      </c>
      <c r="CH134" s="10">
        <v>3.527</v>
      </c>
    </row>
    <row r="135" spans="65:86" ht="15.75">
      <c r="BM135" s="5" t="s">
        <v>779</v>
      </c>
      <c r="BN135" s="30">
        <v>128627458</v>
      </c>
      <c r="BO135" s="30" t="e">
        <f t="shared" si="28"/>
        <v>#REF!</v>
      </c>
      <c r="BP135" s="9"/>
      <c r="BR135" s="5" t="s">
        <v>529</v>
      </c>
      <c r="BS135" s="9">
        <v>66047867</v>
      </c>
      <c r="BT135" s="6" t="e">
        <f t="shared" si="27"/>
        <v>#REF!</v>
      </c>
      <c r="BU135" s="9">
        <v>35779302.04000001</v>
      </c>
      <c r="BV135" s="8">
        <v>2.9642</v>
      </c>
      <c r="BX135" s="5" t="s">
        <v>277</v>
      </c>
      <c r="BY135" s="6">
        <v>48340120</v>
      </c>
      <c r="BZ135" s="6" t="e">
        <f t="shared" si="29"/>
        <v>#REF!</v>
      </c>
      <c r="CA135" s="9">
        <v>12817999.999999998</v>
      </c>
      <c r="CB135" s="10">
        <v>2.8075</v>
      </c>
      <c r="CC135" s="23"/>
      <c r="CD135" s="5" t="s">
        <v>128</v>
      </c>
      <c r="CE135" s="6">
        <v>24782528</v>
      </c>
      <c r="CF135" s="6" t="e">
        <f t="shared" si="30"/>
        <v>#REF!</v>
      </c>
      <c r="CG135" s="9">
        <v>46100000</v>
      </c>
      <c r="CH135" s="10">
        <v>3.5127</v>
      </c>
    </row>
    <row r="136" spans="65:86" ht="15.75">
      <c r="BM136" s="5" t="s">
        <v>780</v>
      </c>
      <c r="BN136" s="30">
        <v>161274346</v>
      </c>
      <c r="BO136" s="30" t="e">
        <f t="shared" si="28"/>
        <v>#REF!</v>
      </c>
      <c r="BP136" s="9"/>
      <c r="BR136" s="5" t="s">
        <v>530</v>
      </c>
      <c r="BS136" s="9">
        <v>74965454</v>
      </c>
      <c r="BT136" s="6" t="e">
        <f t="shared" si="27"/>
        <v>#REF!</v>
      </c>
      <c r="BU136" s="9">
        <v>-29238999.999999996</v>
      </c>
      <c r="BV136" s="8">
        <v>2.9607</v>
      </c>
      <c r="BX136" s="5" t="s">
        <v>278</v>
      </c>
      <c r="BY136" s="6">
        <v>44995878</v>
      </c>
      <c r="BZ136" s="6" t="e">
        <f t="shared" si="29"/>
        <v>#REF!</v>
      </c>
      <c r="CA136" s="9">
        <v>21501000.000000004</v>
      </c>
      <c r="CB136" s="10">
        <v>2.8003</v>
      </c>
      <c r="CC136" s="23"/>
      <c r="CD136" s="5" t="s">
        <v>129</v>
      </c>
      <c r="CE136" s="6">
        <v>19457682</v>
      </c>
      <c r="CF136" s="6" t="e">
        <f t="shared" si="30"/>
        <v>#REF!</v>
      </c>
      <c r="CG136" s="9">
        <v>47400000</v>
      </c>
      <c r="CH136" s="10">
        <v>3.5123</v>
      </c>
    </row>
    <row r="137" spans="65:86" ht="15.75">
      <c r="BM137" s="5" t="s">
        <v>781</v>
      </c>
      <c r="BN137" s="30">
        <v>120560659</v>
      </c>
      <c r="BO137" s="30" t="e">
        <f t="shared" si="28"/>
        <v>#REF!</v>
      </c>
      <c r="BP137" s="9"/>
      <c r="BR137" s="5" t="s">
        <v>531</v>
      </c>
      <c r="BS137" s="9">
        <v>37886979</v>
      </c>
      <c r="BT137" s="6" t="e">
        <f t="shared" si="27"/>
        <v>#REF!</v>
      </c>
      <c r="BU137" s="9">
        <v>35053385.86680224</v>
      </c>
      <c r="BV137" s="8">
        <v>2.9505</v>
      </c>
      <c r="BX137" s="5" t="s">
        <v>279</v>
      </c>
      <c r="BY137" s="6">
        <v>85158761</v>
      </c>
      <c r="BZ137" s="6" t="e">
        <f t="shared" si="29"/>
        <v>#REF!</v>
      </c>
      <c r="CA137" s="9">
        <v>25150000</v>
      </c>
      <c r="CB137" s="10">
        <v>2.8012</v>
      </c>
      <c r="CC137" s="23"/>
      <c r="CD137" s="5" t="s">
        <v>130</v>
      </c>
      <c r="CE137" s="6">
        <v>18798800</v>
      </c>
      <c r="CF137" s="6" t="e">
        <f t="shared" si="30"/>
        <v>#REF!</v>
      </c>
      <c r="CG137" s="9">
        <v>65400000</v>
      </c>
      <c r="CH137" s="10">
        <v>3.5067</v>
      </c>
    </row>
    <row r="138" spans="65:86" ht="15.75">
      <c r="BM138" s="5" t="s">
        <v>782</v>
      </c>
      <c r="BN138" s="30">
        <v>147372719</v>
      </c>
      <c r="BO138" s="30" t="e">
        <f t="shared" si="28"/>
        <v>#REF!</v>
      </c>
      <c r="BP138" s="9"/>
      <c r="BR138" s="5" t="s">
        <v>532</v>
      </c>
      <c r="BS138" s="9">
        <v>31235775</v>
      </c>
      <c r="BT138" s="6" t="e">
        <f t="shared" si="27"/>
        <v>#REF!</v>
      </c>
      <c r="BU138" s="9">
        <v>35102066.43593919</v>
      </c>
      <c r="BV138" s="8">
        <v>2.9472</v>
      </c>
      <c r="BX138" s="5" t="s">
        <v>280</v>
      </c>
      <c r="BY138" s="6">
        <v>51772181</v>
      </c>
      <c r="BZ138" s="6" t="e">
        <f t="shared" si="29"/>
        <v>#REF!</v>
      </c>
      <c r="CA138" s="9">
        <v>12600000</v>
      </c>
      <c r="CB138" s="10">
        <v>2.7967</v>
      </c>
      <c r="CC138" s="23"/>
      <c r="CD138" s="5" t="s">
        <v>131</v>
      </c>
      <c r="CE138" s="6">
        <v>19148881</v>
      </c>
      <c r="CF138" s="6" t="e">
        <f t="shared" si="30"/>
        <v>#REF!</v>
      </c>
      <c r="CG138" s="9">
        <v>40500000</v>
      </c>
      <c r="CH138" s="10">
        <v>3.5023</v>
      </c>
    </row>
    <row r="139" spans="65:86" ht="15.75">
      <c r="BM139" s="5" t="s">
        <v>783</v>
      </c>
      <c r="BN139" s="30">
        <v>186872562</v>
      </c>
      <c r="BO139" s="30" t="e">
        <f t="shared" si="28"/>
        <v>#REF!</v>
      </c>
      <c r="BP139" s="9"/>
      <c r="BR139" s="5" t="s">
        <v>533</v>
      </c>
      <c r="BS139" s="9">
        <v>13275489</v>
      </c>
      <c r="BT139" s="6" t="e">
        <f t="shared" si="27"/>
        <v>#REF!</v>
      </c>
      <c r="BU139" s="9">
        <v>30000</v>
      </c>
      <c r="BV139" s="8">
        <v>2.9485</v>
      </c>
      <c r="BX139" s="5" t="s">
        <v>281</v>
      </c>
      <c r="BY139" s="6">
        <v>8683146</v>
      </c>
      <c r="BZ139" s="6" t="e">
        <f t="shared" si="29"/>
        <v>#REF!</v>
      </c>
      <c r="CA139" s="9">
        <v>-1000000</v>
      </c>
      <c r="CB139" s="10">
        <v>2.7953</v>
      </c>
      <c r="CC139" s="23"/>
      <c r="CD139" s="5" t="s">
        <v>132</v>
      </c>
      <c r="CE139" s="6">
        <v>25578754</v>
      </c>
      <c r="CF139" s="6" t="e">
        <f t="shared" si="30"/>
        <v>#REF!</v>
      </c>
      <c r="CG139" s="9">
        <v>52200000</v>
      </c>
      <c r="CH139" s="10">
        <v>3.5047</v>
      </c>
    </row>
    <row r="140" spans="65:86" ht="15.75">
      <c r="BM140" s="5" t="s">
        <v>784</v>
      </c>
      <c r="BN140" s="30">
        <v>148316090</v>
      </c>
      <c r="BO140" s="30" t="e">
        <f t="shared" si="28"/>
        <v>#REF!</v>
      </c>
      <c r="BP140" s="9"/>
      <c r="BR140" s="5" t="s">
        <v>534</v>
      </c>
      <c r="BS140" s="9">
        <v>49474774</v>
      </c>
      <c r="BT140" s="6" t="e">
        <f t="shared" si="27"/>
        <v>#REF!</v>
      </c>
      <c r="BU140" s="9">
        <v>99421498.01135398</v>
      </c>
      <c r="BV140" s="8">
        <v>2.9417</v>
      </c>
      <c r="BX140" s="5" t="s">
        <v>282</v>
      </c>
      <c r="BY140" s="6">
        <v>67391056</v>
      </c>
      <c r="BZ140" s="6" t="e">
        <f t="shared" si="29"/>
        <v>#REF!</v>
      </c>
      <c r="CA140" s="9">
        <v>57150000</v>
      </c>
      <c r="CB140" s="10">
        <v>2.7902</v>
      </c>
      <c r="CC140" s="23"/>
      <c r="CD140" s="5" t="s">
        <v>133</v>
      </c>
      <c r="CE140" s="6">
        <v>45688115</v>
      </c>
      <c r="CF140" s="6" t="e">
        <f t="shared" si="30"/>
        <v>#REF!</v>
      </c>
      <c r="CG140" s="9">
        <v>82300000</v>
      </c>
      <c r="CH140" s="10">
        <v>3.4795</v>
      </c>
    </row>
    <row r="141" spans="65:86" ht="15.75">
      <c r="BM141" s="5" t="s">
        <v>785</v>
      </c>
      <c r="BN141" s="30">
        <v>163933593</v>
      </c>
      <c r="BO141" s="30" t="e">
        <f t="shared" si="28"/>
        <v>#REF!</v>
      </c>
      <c r="BP141" s="9"/>
      <c r="BR141" s="5" t="s">
        <v>535</v>
      </c>
      <c r="BS141" s="9">
        <f>45825790+800000</f>
        <v>46625790</v>
      </c>
      <c r="BT141" s="6" t="e">
        <f t="shared" si="27"/>
        <v>#REF!</v>
      </c>
      <c r="BU141" s="9">
        <v>36306536</v>
      </c>
      <c r="BV141" s="8">
        <v>2.9428</v>
      </c>
      <c r="BX141" s="5" t="s">
        <v>283</v>
      </c>
      <c r="BY141" s="6">
        <v>52434803</v>
      </c>
      <c r="BZ141" s="6" t="e">
        <f t="shared" si="29"/>
        <v>#REF!</v>
      </c>
      <c r="CA141" s="9">
        <v>34050000</v>
      </c>
      <c r="CB141" s="10">
        <v>2.776</v>
      </c>
      <c r="CC141" s="23"/>
      <c r="CD141" s="5" t="s">
        <v>134</v>
      </c>
      <c r="CE141" s="6">
        <v>18457831</v>
      </c>
      <c r="CF141" s="6" t="e">
        <f t="shared" si="30"/>
        <v>#REF!</v>
      </c>
      <c r="CG141" s="9">
        <v>51800000</v>
      </c>
      <c r="CH141" s="10">
        <v>3.4882</v>
      </c>
    </row>
    <row r="142" spans="65:86" ht="15.75">
      <c r="BM142" s="5" t="s">
        <v>786</v>
      </c>
      <c r="BN142" s="30">
        <v>125490537</v>
      </c>
      <c r="BO142" s="30" t="e">
        <f t="shared" si="28"/>
        <v>#REF!</v>
      </c>
      <c r="BP142" s="9"/>
      <c r="BR142" s="5" t="s">
        <v>536</v>
      </c>
      <c r="BS142" s="9">
        <v>50366321</v>
      </c>
      <c r="BT142" s="6" t="e">
        <f aca="true" t="shared" si="31" ref="BT142:BT205">+BS142+BT141</f>
        <v>#REF!</v>
      </c>
      <c r="BU142" s="9">
        <v>34155000</v>
      </c>
      <c r="BV142" s="8">
        <v>2.9532</v>
      </c>
      <c r="BX142" s="5" t="s">
        <v>284</v>
      </c>
      <c r="BY142" s="6">
        <v>50795174</v>
      </c>
      <c r="BZ142" s="6" t="e">
        <f t="shared" si="29"/>
        <v>#REF!</v>
      </c>
      <c r="CA142" s="9">
        <v>38950000</v>
      </c>
      <c r="CB142" s="10">
        <v>2.7673</v>
      </c>
      <c r="CC142" s="23"/>
      <c r="CD142" s="5" t="s">
        <v>135</v>
      </c>
      <c r="CE142" s="6">
        <v>4108796</v>
      </c>
      <c r="CF142" s="6" t="e">
        <f t="shared" si="30"/>
        <v>#REF!</v>
      </c>
      <c r="CG142" s="9">
        <v>20030000</v>
      </c>
      <c r="CH142" s="10">
        <v>3.5425</v>
      </c>
    </row>
    <row r="143" spans="65:86" ht="15.75">
      <c r="BM143" s="5" t="s">
        <v>787</v>
      </c>
      <c r="BN143" s="30">
        <v>168508401</v>
      </c>
      <c r="BO143" s="30" t="e">
        <f aca="true" t="shared" si="32" ref="BO143:BO149">+BN143+BO142</f>
        <v>#REF!</v>
      </c>
      <c r="BP143" s="9"/>
      <c r="BR143" s="5" t="s">
        <v>537</v>
      </c>
      <c r="BS143" s="9">
        <v>27356292</v>
      </c>
      <c r="BT143" s="6" t="e">
        <f t="shared" si="31"/>
        <v>#REF!</v>
      </c>
      <c r="BU143" s="9">
        <v>31109952.999999996</v>
      </c>
      <c r="BV143" s="8">
        <v>2.957</v>
      </c>
      <c r="BX143" s="5" t="s">
        <v>285</v>
      </c>
      <c r="BY143" s="6">
        <v>59718710</v>
      </c>
      <c r="BZ143" s="6" t="e">
        <f aca="true" t="shared" si="33" ref="BZ143:BZ206">+BY143+BZ142</f>
        <v>#REF!</v>
      </c>
      <c r="CA143" s="9">
        <v>32939999.999999996</v>
      </c>
      <c r="CB143" s="10">
        <v>2.7582</v>
      </c>
      <c r="CC143" s="23"/>
      <c r="CD143" s="5" t="s">
        <v>136</v>
      </c>
      <c r="CE143" s="6">
        <v>16077616</v>
      </c>
      <c r="CF143" s="6" t="e">
        <f aca="true" t="shared" si="34" ref="CF143:CF162">+CF142+CE143</f>
        <v>#REF!</v>
      </c>
      <c r="CG143" s="9">
        <v>51200000</v>
      </c>
      <c r="CH143" s="10">
        <v>3.5962</v>
      </c>
    </row>
    <row r="144" spans="65:86" ht="15.75">
      <c r="BM144" s="5" t="s">
        <v>788</v>
      </c>
      <c r="BN144" s="30">
        <v>128918465</v>
      </c>
      <c r="BO144" s="30" t="e">
        <f t="shared" si="32"/>
        <v>#REF!</v>
      </c>
      <c r="BP144" s="9"/>
      <c r="BR144" s="5" t="s">
        <v>538</v>
      </c>
      <c r="BS144" s="9">
        <v>33225187</v>
      </c>
      <c r="BT144" s="6" t="e">
        <f t="shared" si="31"/>
        <v>#REF!</v>
      </c>
      <c r="BU144" s="9">
        <v>28625667.999999996</v>
      </c>
      <c r="BV144" s="8">
        <v>2.9513</v>
      </c>
      <c r="BX144" s="5" t="s">
        <v>286</v>
      </c>
      <c r="BY144" s="6">
        <v>38365597</v>
      </c>
      <c r="BZ144" s="6" t="e">
        <f t="shared" si="33"/>
        <v>#REF!</v>
      </c>
      <c r="CA144" s="9">
        <v>25940000</v>
      </c>
      <c r="CB144" s="10">
        <v>2.7647</v>
      </c>
      <c r="CC144" s="23"/>
      <c r="CD144" s="5" t="s">
        <v>137</v>
      </c>
      <c r="CE144" s="6">
        <v>61755918</v>
      </c>
      <c r="CF144" s="6" t="e">
        <f t="shared" si="34"/>
        <v>#REF!</v>
      </c>
      <c r="CG144" s="9">
        <v>90700000</v>
      </c>
      <c r="CH144" s="10">
        <v>3.5875</v>
      </c>
    </row>
    <row r="145" spans="65:86" ht="15.75">
      <c r="BM145" s="5" t="s">
        <v>789</v>
      </c>
      <c r="BN145" s="30">
        <v>189475055</v>
      </c>
      <c r="BO145" s="30" t="e">
        <f t="shared" si="32"/>
        <v>#REF!</v>
      </c>
      <c r="BP145" s="9"/>
      <c r="BR145" s="5" t="s">
        <v>539</v>
      </c>
      <c r="BS145" s="9">
        <v>58919458</v>
      </c>
      <c r="BT145" s="6" t="e">
        <f t="shared" si="31"/>
        <v>#REF!</v>
      </c>
      <c r="BU145" s="9">
        <v>32094843.000000004</v>
      </c>
      <c r="BV145" s="8">
        <v>2.9473</v>
      </c>
      <c r="BX145" s="5" t="s">
        <v>287</v>
      </c>
      <c r="BY145" s="6">
        <v>63862044</v>
      </c>
      <c r="BZ145" s="6" t="e">
        <f t="shared" si="33"/>
        <v>#REF!</v>
      </c>
      <c r="CA145" s="9">
        <v>59500000</v>
      </c>
      <c r="CB145" s="10">
        <v>2.7815</v>
      </c>
      <c r="CC145" s="23"/>
      <c r="CD145" s="5" t="s">
        <v>138</v>
      </c>
      <c r="CE145" s="6">
        <v>34423762</v>
      </c>
      <c r="CF145" s="6" t="e">
        <f t="shared" si="34"/>
        <v>#REF!</v>
      </c>
      <c r="CG145" s="9">
        <v>66600000</v>
      </c>
      <c r="CH145" s="10">
        <v>3.5372</v>
      </c>
    </row>
    <row r="146" spans="65:86" ht="15.75">
      <c r="BM146" s="5" t="s">
        <v>790</v>
      </c>
      <c r="BN146" s="30">
        <v>130084377</v>
      </c>
      <c r="BO146" s="30" t="e">
        <f t="shared" si="32"/>
        <v>#REF!</v>
      </c>
      <c r="BP146" s="9"/>
      <c r="BR146" s="5" t="s">
        <v>540</v>
      </c>
      <c r="BS146" s="9">
        <v>57655075</v>
      </c>
      <c r="BT146" s="6" t="e">
        <f t="shared" si="31"/>
        <v>#REF!</v>
      </c>
      <c r="BU146" s="9">
        <v>28507192</v>
      </c>
      <c r="BV146" s="8">
        <v>2.9463</v>
      </c>
      <c r="BX146" s="5" t="s">
        <v>288</v>
      </c>
      <c r="BY146" s="6">
        <v>48076576</v>
      </c>
      <c r="BZ146" s="6" t="e">
        <f t="shared" si="33"/>
        <v>#REF!</v>
      </c>
      <c r="CA146" s="9">
        <v>11460000</v>
      </c>
      <c r="CB146" s="10">
        <v>2.7715</v>
      </c>
      <c r="CC146" s="23"/>
      <c r="CD146" s="5" t="s">
        <v>139</v>
      </c>
      <c r="CE146" s="6">
        <v>12534376</v>
      </c>
      <c r="CF146" s="6" t="e">
        <f t="shared" si="34"/>
        <v>#REF!</v>
      </c>
      <c r="CG146" s="9">
        <v>38600000</v>
      </c>
      <c r="CH146" s="10">
        <v>3.5285</v>
      </c>
    </row>
    <row r="147" spans="65:86" ht="15.75">
      <c r="BM147" s="5" t="s">
        <v>791</v>
      </c>
      <c r="BN147" s="30">
        <v>218649570</v>
      </c>
      <c r="BO147" s="30" t="e">
        <f t="shared" si="32"/>
        <v>#REF!</v>
      </c>
      <c r="BP147" s="9"/>
      <c r="BR147" s="5" t="s">
        <v>541</v>
      </c>
      <c r="BS147" s="9">
        <v>39837289</v>
      </c>
      <c r="BT147" s="6" t="e">
        <f t="shared" si="31"/>
        <v>#REF!</v>
      </c>
      <c r="BU147" s="9">
        <v>32260803.000000004</v>
      </c>
      <c r="BV147" s="8">
        <v>2.9382</v>
      </c>
      <c r="BX147" s="5" t="s">
        <v>289</v>
      </c>
      <c r="BY147" s="6">
        <v>29896268</v>
      </c>
      <c r="BZ147" s="6" t="e">
        <f t="shared" si="33"/>
        <v>#REF!</v>
      </c>
      <c r="CA147" s="9">
        <v>37650000</v>
      </c>
      <c r="CB147" s="10">
        <v>2.7873</v>
      </c>
      <c r="CC147" s="23"/>
      <c r="CD147" s="5" t="s">
        <v>140</v>
      </c>
      <c r="CE147" s="6">
        <v>23187678</v>
      </c>
      <c r="CF147" s="6" t="e">
        <f t="shared" si="34"/>
        <v>#REF!</v>
      </c>
      <c r="CG147" s="9">
        <v>72000000</v>
      </c>
      <c r="CH147" s="10">
        <v>3.5188</v>
      </c>
    </row>
    <row r="148" spans="65:86" ht="15.75">
      <c r="BM148" s="5" t="s">
        <v>792</v>
      </c>
      <c r="BN148" s="30">
        <v>231803910</v>
      </c>
      <c r="BO148" s="30" t="e">
        <f t="shared" si="32"/>
        <v>#REF!</v>
      </c>
      <c r="BP148" s="9"/>
      <c r="BR148" s="5" t="s">
        <v>542</v>
      </c>
      <c r="BS148" s="9">
        <v>51789955</v>
      </c>
      <c r="BT148" s="6" t="e">
        <f t="shared" si="31"/>
        <v>#REF!</v>
      </c>
      <c r="BU148" s="9">
        <v>25193890</v>
      </c>
      <c r="BV148" s="8">
        <v>2.9443</v>
      </c>
      <c r="BX148" s="5" t="s">
        <v>290</v>
      </c>
      <c r="BY148" s="6">
        <v>43510550</v>
      </c>
      <c r="BZ148" s="6" t="e">
        <f t="shared" si="33"/>
        <v>#REF!</v>
      </c>
      <c r="CA148" s="9">
        <v>31150000</v>
      </c>
      <c r="CB148" s="10">
        <v>2.799</v>
      </c>
      <c r="CC148" s="23"/>
      <c r="CD148" s="5" t="s">
        <v>141</v>
      </c>
      <c r="CE148" s="6">
        <v>25392456</v>
      </c>
      <c r="CF148" s="6" t="e">
        <f t="shared" si="34"/>
        <v>#REF!</v>
      </c>
      <c r="CG148" s="9">
        <v>49100000</v>
      </c>
      <c r="CH148" s="10">
        <v>3.5307</v>
      </c>
    </row>
    <row r="149" spans="65:86" ht="16.5" thickBot="1">
      <c r="BM149" s="12" t="s">
        <v>793</v>
      </c>
      <c r="BN149" s="31">
        <v>238200924</v>
      </c>
      <c r="BO149" s="31" t="e">
        <f t="shared" si="32"/>
        <v>#REF!</v>
      </c>
      <c r="BP149" s="67"/>
      <c r="BR149" s="5" t="s">
        <v>543</v>
      </c>
      <c r="BS149" s="9">
        <v>52404562</v>
      </c>
      <c r="BT149" s="6" t="e">
        <f t="shared" si="31"/>
        <v>#REF!</v>
      </c>
      <c r="BU149" s="9">
        <v>25555999.999999996</v>
      </c>
      <c r="BV149" s="8">
        <v>2.9497</v>
      </c>
      <c r="BX149" s="5" t="s">
        <v>291</v>
      </c>
      <c r="BY149" s="6">
        <v>26126000</v>
      </c>
      <c r="BZ149" s="6" t="e">
        <f t="shared" si="33"/>
        <v>#REF!</v>
      </c>
      <c r="CA149" s="9">
        <v>25106000</v>
      </c>
      <c r="CB149" s="10">
        <v>2.7973</v>
      </c>
      <c r="CC149" s="23"/>
      <c r="CD149" s="5" t="s">
        <v>142</v>
      </c>
      <c r="CE149" s="6">
        <v>28900571</v>
      </c>
      <c r="CF149" s="6" t="e">
        <f t="shared" si="34"/>
        <v>#REF!</v>
      </c>
      <c r="CG149" s="9">
        <v>71000000</v>
      </c>
      <c r="CH149" s="10">
        <v>3.5333</v>
      </c>
    </row>
    <row r="150" spans="70:86" ht="15.75">
      <c r="BR150" s="5" t="s">
        <v>544</v>
      </c>
      <c r="BS150" s="9">
        <v>51536592</v>
      </c>
      <c r="BT150" s="6" t="e">
        <f t="shared" si="31"/>
        <v>#REF!</v>
      </c>
      <c r="BU150" s="9">
        <v>25165400</v>
      </c>
      <c r="BV150" s="8">
        <v>2.9522</v>
      </c>
      <c r="BX150" s="5" t="s">
        <v>292</v>
      </c>
      <c r="BY150" s="6">
        <v>35873234</v>
      </c>
      <c r="BZ150" s="6" t="e">
        <f t="shared" si="33"/>
        <v>#REF!</v>
      </c>
      <c r="CA150" s="9">
        <v>42206000</v>
      </c>
      <c r="CB150" s="10">
        <v>2.7863</v>
      </c>
      <c r="CC150" s="23"/>
      <c r="CD150" s="5" t="s">
        <v>143</v>
      </c>
      <c r="CE150" s="6">
        <v>22148394</v>
      </c>
      <c r="CF150" s="6" t="e">
        <f t="shared" si="34"/>
        <v>#REF!</v>
      </c>
      <c r="CG150" s="9">
        <v>58400000</v>
      </c>
      <c r="CH150" s="10">
        <v>3.5268</v>
      </c>
    </row>
    <row r="151" spans="65:86" ht="15.75">
      <c r="BM151" t="s">
        <v>1194</v>
      </c>
      <c r="BR151" s="5" t="s">
        <v>545</v>
      </c>
      <c r="BS151" s="9">
        <v>45000377</v>
      </c>
      <c r="BT151" s="6" t="e">
        <f t="shared" si="31"/>
        <v>#REF!</v>
      </c>
      <c r="BU151" s="9">
        <v>25126151.999999996</v>
      </c>
      <c r="BV151" s="8">
        <v>2.955</v>
      </c>
      <c r="BX151" s="5" t="s">
        <v>293</v>
      </c>
      <c r="BY151" s="6">
        <v>31047633</v>
      </c>
      <c r="BZ151" s="6" t="e">
        <f t="shared" si="33"/>
        <v>#REF!</v>
      </c>
      <c r="CA151" s="9">
        <v>17300000</v>
      </c>
      <c r="CB151" s="10">
        <v>2.7757</v>
      </c>
      <c r="CC151" s="23"/>
      <c r="CD151" s="5" t="s">
        <v>144</v>
      </c>
      <c r="CE151" s="6">
        <v>30504823</v>
      </c>
      <c r="CF151" s="6" t="e">
        <f t="shared" si="34"/>
        <v>#REF!</v>
      </c>
      <c r="CG151" s="9">
        <v>54200000</v>
      </c>
      <c r="CH151" s="10">
        <v>3.5065</v>
      </c>
    </row>
    <row r="152" spans="65:86" ht="15.75">
      <c r="BM152" t="s">
        <v>1195</v>
      </c>
      <c r="BR152" s="5" t="s">
        <v>546</v>
      </c>
      <c r="BS152" s="9">
        <v>59780785</v>
      </c>
      <c r="BT152" s="6" t="e">
        <f t="shared" si="31"/>
        <v>#REF!</v>
      </c>
      <c r="BU152" s="9">
        <v>25009565</v>
      </c>
      <c r="BV152" s="8">
        <v>2.962</v>
      </c>
      <c r="BX152" s="5" t="s">
        <v>294</v>
      </c>
      <c r="BY152" s="6">
        <v>47167345</v>
      </c>
      <c r="BZ152" s="6" t="e">
        <f t="shared" si="33"/>
        <v>#REF!</v>
      </c>
      <c r="CA152" s="9">
        <v>35330000</v>
      </c>
      <c r="CB152" s="10">
        <v>2.79</v>
      </c>
      <c r="CC152" s="23"/>
      <c r="CD152" s="5" t="s">
        <v>145</v>
      </c>
      <c r="CE152" s="6">
        <v>18299097</v>
      </c>
      <c r="CF152" s="6" t="e">
        <f t="shared" si="34"/>
        <v>#REF!</v>
      </c>
      <c r="CG152" s="9">
        <v>51400000</v>
      </c>
      <c r="CH152" s="10">
        <v>3.4975</v>
      </c>
    </row>
    <row r="153" spans="70:86" ht="15.75">
      <c r="BR153" s="5" t="s">
        <v>547</v>
      </c>
      <c r="BS153" s="9">
        <v>36156336</v>
      </c>
      <c r="BT153" s="6" t="e">
        <f t="shared" si="31"/>
        <v>#REF!</v>
      </c>
      <c r="BU153" s="9">
        <v>24534000</v>
      </c>
      <c r="BV153" s="8">
        <v>2.973</v>
      </c>
      <c r="BX153" s="5" t="s">
        <v>295</v>
      </c>
      <c r="BY153" s="6">
        <v>42002596</v>
      </c>
      <c r="BZ153" s="6" t="e">
        <f t="shared" si="33"/>
        <v>#REF!</v>
      </c>
      <c r="CA153" s="9">
        <v>27420000</v>
      </c>
      <c r="CB153" s="10">
        <v>2.8183</v>
      </c>
      <c r="CC153" s="23"/>
      <c r="CD153" s="5" t="s">
        <v>146</v>
      </c>
      <c r="CE153" s="6">
        <v>27560632</v>
      </c>
      <c r="CF153" s="6" t="e">
        <f t="shared" si="34"/>
        <v>#REF!</v>
      </c>
      <c r="CG153" s="9">
        <v>65400000</v>
      </c>
      <c r="CH153" s="10">
        <v>3.5088</v>
      </c>
    </row>
    <row r="154" spans="70:86" ht="15.75">
      <c r="BR154" s="5" t="s">
        <v>548</v>
      </c>
      <c r="BS154" s="9">
        <v>26678573</v>
      </c>
      <c r="BT154" s="6" t="e">
        <f t="shared" si="31"/>
        <v>#REF!</v>
      </c>
      <c r="BU154" s="9">
        <v>25763368</v>
      </c>
      <c r="BV154" s="8">
        <v>2.9745</v>
      </c>
      <c r="BX154" s="5" t="s">
        <v>296</v>
      </c>
      <c r="BY154" s="6">
        <v>23160612</v>
      </c>
      <c r="BZ154" s="6" t="e">
        <f t="shared" si="33"/>
        <v>#REF!</v>
      </c>
      <c r="CA154" s="9">
        <v>15950000</v>
      </c>
      <c r="CB154" s="10">
        <v>2.8182</v>
      </c>
      <c r="CC154" s="23"/>
      <c r="CD154" s="5" t="s">
        <v>147</v>
      </c>
      <c r="CE154" s="6">
        <v>27466454</v>
      </c>
      <c r="CF154" s="6" t="e">
        <f t="shared" si="34"/>
        <v>#REF!</v>
      </c>
      <c r="CG154" s="9">
        <v>51000000</v>
      </c>
      <c r="CH154" s="10">
        <v>3.5365</v>
      </c>
    </row>
    <row r="155" spans="70:86" ht="15.75">
      <c r="BR155" s="5" t="s">
        <v>549</v>
      </c>
      <c r="BS155" s="9">
        <v>23552351</v>
      </c>
      <c r="BT155" s="6" t="e">
        <f t="shared" si="31"/>
        <v>#REF!</v>
      </c>
      <c r="BU155" s="9">
        <v>25172000</v>
      </c>
      <c r="BV155" s="8">
        <v>2.9713</v>
      </c>
      <c r="BX155" s="5" t="s">
        <v>297</v>
      </c>
      <c r="BY155" s="6">
        <v>31230753</v>
      </c>
      <c r="BZ155" s="6" t="e">
        <f t="shared" si="33"/>
        <v>#REF!</v>
      </c>
      <c r="CA155" s="9">
        <v>25250000</v>
      </c>
      <c r="CB155" s="10">
        <v>2.8423</v>
      </c>
      <c r="CC155" s="23"/>
      <c r="CD155" s="5" t="s">
        <v>148</v>
      </c>
      <c r="CE155" s="6">
        <v>25903550</v>
      </c>
      <c r="CF155" s="6" t="e">
        <f t="shared" si="34"/>
        <v>#REF!</v>
      </c>
      <c r="CG155" s="9">
        <v>56090000</v>
      </c>
      <c r="CH155" s="10">
        <v>3.538</v>
      </c>
    </row>
    <row r="156" spans="70:86" ht="15.75">
      <c r="BR156" s="5" t="s">
        <v>550</v>
      </c>
      <c r="BS156" s="9">
        <v>24845255</v>
      </c>
      <c r="BT156" s="6" t="e">
        <f t="shared" si="31"/>
        <v>#REF!</v>
      </c>
      <c r="BU156" s="9">
        <v>25402000</v>
      </c>
      <c r="BV156" s="8">
        <v>2.9775</v>
      </c>
      <c r="BX156" s="5" t="s">
        <v>298</v>
      </c>
      <c r="BY156" s="6">
        <v>44875265</v>
      </c>
      <c r="BZ156" s="6" t="e">
        <f t="shared" si="33"/>
        <v>#REF!</v>
      </c>
      <c r="CA156" s="9">
        <v>-4201000</v>
      </c>
      <c r="CB156" s="10">
        <v>2.8797</v>
      </c>
      <c r="CC156" s="23"/>
      <c r="CD156" s="5" t="s">
        <v>149</v>
      </c>
      <c r="CE156" s="6">
        <v>43245809</v>
      </c>
      <c r="CF156" s="6" t="e">
        <f t="shared" si="34"/>
        <v>#REF!</v>
      </c>
      <c r="CG156" s="9">
        <v>93100000</v>
      </c>
      <c r="CH156" s="10">
        <v>3.5118</v>
      </c>
    </row>
    <row r="157" spans="70:86" ht="15.75">
      <c r="BR157" s="5" t="s">
        <v>551</v>
      </c>
      <c r="BS157" s="9">
        <v>49219835</v>
      </c>
      <c r="BT157" s="6" t="e">
        <f t="shared" si="31"/>
        <v>#REF!</v>
      </c>
      <c r="BU157" s="9">
        <v>25605730</v>
      </c>
      <c r="BV157" s="8">
        <v>2.976</v>
      </c>
      <c r="BX157" s="5" t="s">
        <v>299</v>
      </c>
      <c r="BY157" s="6">
        <v>28998685</v>
      </c>
      <c r="BZ157" s="6" t="e">
        <f t="shared" si="33"/>
        <v>#REF!</v>
      </c>
      <c r="CA157" s="9">
        <v>6480000</v>
      </c>
      <c r="CB157" s="10">
        <v>2.9313</v>
      </c>
      <c r="CC157" s="23"/>
      <c r="CD157" s="5" t="s">
        <v>150</v>
      </c>
      <c r="CE157" s="6">
        <v>28320935</v>
      </c>
      <c r="CF157" s="6" t="e">
        <f t="shared" si="34"/>
        <v>#REF!</v>
      </c>
      <c r="CG157" s="9">
        <v>61800000</v>
      </c>
      <c r="CH157" s="10">
        <v>3.4792</v>
      </c>
    </row>
    <row r="158" spans="70:86" ht="15.75">
      <c r="BR158" s="5" t="s">
        <v>552</v>
      </c>
      <c r="BS158" s="9">
        <v>25917107</v>
      </c>
      <c r="BT158" s="6" t="e">
        <f t="shared" si="31"/>
        <v>#REF!</v>
      </c>
      <c r="BU158" s="9">
        <v>26466483.999999996</v>
      </c>
      <c r="BV158" s="8">
        <v>2.9852</v>
      </c>
      <c r="BX158" s="5" t="s">
        <v>300</v>
      </c>
      <c r="BY158" s="6">
        <v>20239326</v>
      </c>
      <c r="BZ158" s="6" t="e">
        <f t="shared" si="33"/>
        <v>#REF!</v>
      </c>
      <c r="CA158" s="9">
        <v>-3737000</v>
      </c>
      <c r="CB158" s="10">
        <v>2.93</v>
      </c>
      <c r="CC158" s="23"/>
      <c r="CD158" s="5" t="s">
        <v>151</v>
      </c>
      <c r="CE158" s="6">
        <v>9400000</v>
      </c>
      <c r="CF158" s="6" t="e">
        <f t="shared" si="34"/>
        <v>#REF!</v>
      </c>
      <c r="CG158" s="9">
        <v>61800000</v>
      </c>
      <c r="CH158" s="10">
        <v>3.4748</v>
      </c>
    </row>
    <row r="159" spans="70:86" ht="15.75">
      <c r="BR159" s="5" t="s">
        <v>553</v>
      </c>
      <c r="BS159" s="9">
        <v>25913557</v>
      </c>
      <c r="BT159" s="6" t="e">
        <f t="shared" si="31"/>
        <v>#REF!</v>
      </c>
      <c r="BU159" s="9">
        <v>25182000</v>
      </c>
      <c r="BV159" s="8">
        <v>2.9932</v>
      </c>
      <c r="BX159" s="5" t="s">
        <v>301</v>
      </c>
      <c r="BY159" s="6">
        <v>25214000</v>
      </c>
      <c r="BZ159" s="6" t="e">
        <f t="shared" si="33"/>
        <v>#REF!</v>
      </c>
      <c r="CA159" s="9">
        <v>5061000</v>
      </c>
      <c r="CB159" s="10">
        <v>2.9618</v>
      </c>
      <c r="CC159" s="23"/>
      <c r="CD159" s="5" t="s">
        <v>152</v>
      </c>
      <c r="CE159" s="6">
        <v>39738826</v>
      </c>
      <c r="CF159" s="6" t="e">
        <f t="shared" si="34"/>
        <v>#REF!</v>
      </c>
      <c r="CG159" s="9">
        <v>91500000</v>
      </c>
      <c r="CH159" s="10">
        <v>3.47</v>
      </c>
    </row>
    <row r="160" spans="70:86" ht="15.75">
      <c r="BR160" s="5" t="s">
        <v>554</v>
      </c>
      <c r="BS160" s="9">
        <v>27230232</v>
      </c>
      <c r="BT160" s="6" t="e">
        <f t="shared" si="31"/>
        <v>#REF!</v>
      </c>
      <c r="BU160" s="9">
        <v>24730999.999999996</v>
      </c>
      <c r="BV160" s="8">
        <v>3.0118</v>
      </c>
      <c r="BX160" s="5" t="s">
        <v>302</v>
      </c>
      <c r="BY160" s="6">
        <v>23098313</v>
      </c>
      <c r="BZ160" s="6" t="e">
        <f t="shared" si="33"/>
        <v>#REF!</v>
      </c>
      <c r="CA160" s="9">
        <v>3415000</v>
      </c>
      <c r="CB160" s="10">
        <v>2.9385</v>
      </c>
      <c r="CC160" s="23"/>
      <c r="CD160" s="5" t="s">
        <v>153</v>
      </c>
      <c r="CE160" s="6">
        <v>36715201</v>
      </c>
      <c r="CF160" s="6" t="e">
        <f t="shared" si="34"/>
        <v>#REF!</v>
      </c>
      <c r="CG160" s="9">
        <v>76800000</v>
      </c>
      <c r="CH160" s="10">
        <v>3.4467</v>
      </c>
    </row>
    <row r="161" spans="70:86" ht="15.75">
      <c r="BR161" s="5" t="s">
        <v>555</v>
      </c>
      <c r="BS161" s="9">
        <v>38713028</v>
      </c>
      <c r="BT161" s="6" t="e">
        <f t="shared" si="31"/>
        <v>#REF!</v>
      </c>
      <c r="BU161" s="9">
        <v>25782636.999999996</v>
      </c>
      <c r="BV161" s="8">
        <v>3.04</v>
      </c>
      <c r="BX161" s="5" t="s">
        <v>303</v>
      </c>
      <c r="BY161" s="6">
        <v>14959698</v>
      </c>
      <c r="BZ161" s="6" t="e">
        <f t="shared" si="33"/>
        <v>#REF!</v>
      </c>
      <c r="CA161" s="9">
        <v>1927000</v>
      </c>
      <c r="CB161" s="10">
        <v>2.931</v>
      </c>
      <c r="CC161" s="23"/>
      <c r="CD161" s="5" t="s">
        <v>154</v>
      </c>
      <c r="CE161" s="6">
        <v>14626812</v>
      </c>
      <c r="CF161" s="6" t="e">
        <f t="shared" si="34"/>
        <v>#REF!</v>
      </c>
      <c r="CG161" s="9">
        <v>54700000</v>
      </c>
      <c r="CH161" s="10">
        <v>3.4128</v>
      </c>
    </row>
    <row r="162" spans="70:86" ht="16.5" thickBot="1">
      <c r="BR162" s="5" t="s">
        <v>556</v>
      </c>
      <c r="BS162" s="9">
        <v>38180392</v>
      </c>
      <c r="BT162" s="6" t="e">
        <f t="shared" si="31"/>
        <v>#REF!</v>
      </c>
      <c r="BU162" s="9"/>
      <c r="BV162" s="8">
        <v>3.0718</v>
      </c>
      <c r="BX162" s="5" t="s">
        <v>304</v>
      </c>
      <c r="BY162" s="6">
        <v>25594646</v>
      </c>
      <c r="BZ162" s="6" t="e">
        <f t="shared" si="33"/>
        <v>#REF!</v>
      </c>
      <c r="CA162" s="9">
        <v>1765000</v>
      </c>
      <c r="CB162" s="10">
        <v>2.9288</v>
      </c>
      <c r="CC162" s="23"/>
      <c r="CD162" s="71" t="s">
        <v>155</v>
      </c>
      <c r="CE162" s="67">
        <v>28253938</v>
      </c>
      <c r="CF162" s="67" t="e">
        <f t="shared" si="34"/>
        <v>#REF!</v>
      </c>
      <c r="CG162" s="67">
        <v>64900000</v>
      </c>
      <c r="CH162" s="72">
        <v>3.3885</v>
      </c>
    </row>
    <row r="163" spans="70:81" ht="16.5" thickTop="1">
      <c r="BR163" s="5" t="s">
        <v>557</v>
      </c>
      <c r="BS163" s="9">
        <v>29102185</v>
      </c>
      <c r="BT163" s="6" t="e">
        <f t="shared" si="31"/>
        <v>#REF!</v>
      </c>
      <c r="BU163" s="9"/>
      <c r="BV163" s="8">
        <v>3.045</v>
      </c>
      <c r="BX163" s="5" t="s">
        <v>305</v>
      </c>
      <c r="BY163" s="6">
        <v>36120975</v>
      </c>
      <c r="BZ163" s="6" t="e">
        <f t="shared" si="33"/>
        <v>#REF!</v>
      </c>
      <c r="CA163" s="9">
        <v>4354000</v>
      </c>
      <c r="CB163" s="10">
        <v>2.9248</v>
      </c>
      <c r="CC163" s="24"/>
    </row>
    <row r="164" spans="70:81" ht="15.75">
      <c r="BR164" s="5" t="s">
        <v>558</v>
      </c>
      <c r="BS164" s="9">
        <v>25710886</v>
      </c>
      <c r="BT164" s="6" t="e">
        <f t="shared" si="31"/>
        <v>#REF!</v>
      </c>
      <c r="BU164" s="9"/>
      <c r="BV164" s="8">
        <v>3.023</v>
      </c>
      <c r="BX164" s="5" t="s">
        <v>306</v>
      </c>
      <c r="BY164" s="6">
        <v>30482616</v>
      </c>
      <c r="BZ164" s="6" t="e">
        <f t="shared" si="33"/>
        <v>#REF!</v>
      </c>
      <c r="CA164" s="9">
        <v>8441000</v>
      </c>
      <c r="CB164" s="10">
        <v>2.9207</v>
      </c>
      <c r="CC164" s="24"/>
    </row>
    <row r="165" spans="70:82" ht="15.75">
      <c r="BR165" s="5" t="s">
        <v>559</v>
      </c>
      <c r="BS165" s="9">
        <v>28802139</v>
      </c>
      <c r="BT165" s="6" t="e">
        <f t="shared" si="31"/>
        <v>#REF!</v>
      </c>
      <c r="BU165" s="9"/>
      <c r="BV165" s="8">
        <v>3.028</v>
      </c>
      <c r="BX165" s="5" t="s">
        <v>307</v>
      </c>
      <c r="BY165" s="6">
        <v>31098990</v>
      </c>
      <c r="BZ165" s="6" t="e">
        <f t="shared" si="33"/>
        <v>#REF!</v>
      </c>
      <c r="CA165" s="9">
        <v>17002000</v>
      </c>
      <c r="CB165" s="10">
        <v>2.9073</v>
      </c>
      <c r="CC165" s="24"/>
      <c r="CD165" t="s">
        <v>1194</v>
      </c>
    </row>
    <row r="166" spans="70:82" ht="15.75">
      <c r="BR166" s="5" t="s">
        <v>560</v>
      </c>
      <c r="BS166" s="9">
        <v>27789881</v>
      </c>
      <c r="BT166" s="6" t="e">
        <f t="shared" si="31"/>
        <v>#REF!</v>
      </c>
      <c r="BU166" s="9"/>
      <c r="BV166" s="8">
        <v>3.0207</v>
      </c>
      <c r="BX166" s="5" t="s">
        <v>308</v>
      </c>
      <c r="BY166" s="6">
        <v>29253119</v>
      </c>
      <c r="BZ166" s="6" t="e">
        <f t="shared" si="33"/>
        <v>#REF!</v>
      </c>
      <c r="CA166" s="9">
        <v>15315999.999999998</v>
      </c>
      <c r="CB166" s="10">
        <v>2.8842</v>
      </c>
      <c r="CC166" s="24"/>
      <c r="CD166" t="s">
        <v>1195</v>
      </c>
    </row>
    <row r="167" spans="70:81" ht="15.75">
      <c r="BR167" s="5" t="s">
        <v>561</v>
      </c>
      <c r="BS167" s="9">
        <v>45082743</v>
      </c>
      <c r="BT167" s="6" t="e">
        <f t="shared" si="31"/>
        <v>#REF!</v>
      </c>
      <c r="BU167" s="9"/>
      <c r="BV167" s="8">
        <v>3.0112</v>
      </c>
      <c r="BX167" s="5" t="s">
        <v>309</v>
      </c>
      <c r="BY167" s="6">
        <v>72369991</v>
      </c>
      <c r="BZ167" s="6" t="e">
        <f t="shared" si="33"/>
        <v>#REF!</v>
      </c>
      <c r="CA167" s="9">
        <v>4370000</v>
      </c>
      <c r="CB167" s="10">
        <v>2.896</v>
      </c>
      <c r="CC167" s="24"/>
    </row>
    <row r="168" spans="70:81" ht="15.75">
      <c r="BR168" s="5" t="s">
        <v>562</v>
      </c>
      <c r="BS168" s="9">
        <v>34135012</v>
      </c>
      <c r="BT168" s="6" t="e">
        <f t="shared" si="31"/>
        <v>#REF!</v>
      </c>
      <c r="BU168" s="9"/>
      <c r="BV168" s="8">
        <v>3.0107</v>
      </c>
      <c r="BX168" s="5" t="s">
        <v>310</v>
      </c>
      <c r="BY168" s="6">
        <v>32583816</v>
      </c>
      <c r="BZ168" s="6" t="e">
        <f t="shared" si="33"/>
        <v>#REF!</v>
      </c>
      <c r="CA168" s="9">
        <v>-2753000</v>
      </c>
      <c r="CB168" s="10">
        <v>2.9</v>
      </c>
      <c r="CC168" s="24"/>
    </row>
    <row r="169" spans="70:81" ht="15.75">
      <c r="BR169" s="5" t="s">
        <v>563</v>
      </c>
      <c r="BS169" s="9">
        <v>28977031</v>
      </c>
      <c r="BT169" s="6" t="e">
        <f t="shared" si="31"/>
        <v>#REF!</v>
      </c>
      <c r="BU169" s="9"/>
      <c r="BV169" s="8">
        <v>3.018</v>
      </c>
      <c r="BX169" s="5" t="s">
        <v>311</v>
      </c>
      <c r="BY169" s="6">
        <v>64487107</v>
      </c>
      <c r="BZ169" s="6" t="e">
        <f t="shared" si="33"/>
        <v>#REF!</v>
      </c>
      <c r="CA169" s="9">
        <v>9314000</v>
      </c>
      <c r="CB169" s="10">
        <v>2.902</v>
      </c>
      <c r="CC169" s="24"/>
    </row>
    <row r="170" spans="70:81" ht="15.75">
      <c r="BR170" s="5" t="s">
        <v>564</v>
      </c>
      <c r="BS170" s="9">
        <v>27866601</v>
      </c>
      <c r="BT170" s="6" t="e">
        <f t="shared" si="31"/>
        <v>#REF!</v>
      </c>
      <c r="BU170" s="9"/>
      <c r="BV170" s="8">
        <v>3.007</v>
      </c>
      <c r="BX170" s="5" t="s">
        <v>312</v>
      </c>
      <c r="BY170" s="6">
        <v>61228240</v>
      </c>
      <c r="BZ170" s="6" t="e">
        <f t="shared" si="33"/>
        <v>#REF!</v>
      </c>
      <c r="CA170" s="9">
        <v>14680999.999999998</v>
      </c>
      <c r="CB170" s="10">
        <v>2.906</v>
      </c>
      <c r="CC170" s="24"/>
    </row>
    <row r="171" spans="70:81" ht="15.75">
      <c r="BR171" s="5" t="s">
        <v>565</v>
      </c>
      <c r="BS171" s="9">
        <v>36873166</v>
      </c>
      <c r="BT171" s="6" t="e">
        <f t="shared" si="31"/>
        <v>#REF!</v>
      </c>
      <c r="BU171" s="9"/>
      <c r="BV171" s="8">
        <v>3.0087</v>
      </c>
      <c r="BX171" s="5" t="s">
        <v>313</v>
      </c>
      <c r="BY171" s="6">
        <v>84723794</v>
      </c>
      <c r="BZ171" s="6" t="e">
        <f t="shared" si="33"/>
        <v>#REF!</v>
      </c>
      <c r="CA171" s="9">
        <v>5311000</v>
      </c>
      <c r="CB171" s="10">
        <v>2.9352</v>
      </c>
      <c r="CC171" s="24"/>
    </row>
    <row r="172" spans="70:81" ht="15.75">
      <c r="BR172" s="5" t="s">
        <v>566</v>
      </c>
      <c r="BS172" s="9">
        <v>39714514</v>
      </c>
      <c r="BT172" s="6" t="e">
        <f t="shared" si="31"/>
        <v>#REF!</v>
      </c>
      <c r="BU172" s="9"/>
      <c r="BV172" s="8">
        <v>3.0077</v>
      </c>
      <c r="BX172" s="5" t="s">
        <v>314</v>
      </c>
      <c r="BY172" s="6">
        <v>78279751</v>
      </c>
      <c r="BZ172" s="6" t="e">
        <f t="shared" si="33"/>
        <v>#REF!</v>
      </c>
      <c r="CA172" s="9">
        <v>1255000</v>
      </c>
      <c r="CB172" s="10">
        <v>2.97</v>
      </c>
      <c r="CC172" s="24"/>
    </row>
    <row r="173" spans="70:81" ht="15.75">
      <c r="BR173" s="5" t="s">
        <v>567</v>
      </c>
      <c r="BS173" s="9">
        <v>36249263</v>
      </c>
      <c r="BT173" s="6" t="e">
        <f t="shared" si="31"/>
        <v>#REF!</v>
      </c>
      <c r="BU173" s="9"/>
      <c r="BV173" s="8">
        <v>3.002</v>
      </c>
      <c r="BX173" s="5" t="s">
        <v>315</v>
      </c>
      <c r="BY173" s="6">
        <v>31536755</v>
      </c>
      <c r="BZ173" s="6" t="e">
        <f t="shared" si="33"/>
        <v>#REF!</v>
      </c>
      <c r="CA173" s="9">
        <v>-343000.00000000355</v>
      </c>
      <c r="CB173" s="10">
        <v>2.9298</v>
      </c>
      <c r="CC173" s="24"/>
    </row>
    <row r="174" spans="70:81" ht="15.75">
      <c r="BR174" s="5" t="s">
        <v>568</v>
      </c>
      <c r="BS174" s="9">
        <v>37621845</v>
      </c>
      <c r="BT174" s="6" t="e">
        <f t="shared" si="31"/>
        <v>#REF!</v>
      </c>
      <c r="BU174" s="9"/>
      <c r="BV174" s="8">
        <v>2.9892</v>
      </c>
      <c r="BX174" s="5" t="s">
        <v>316</v>
      </c>
      <c r="BY174" s="6">
        <v>24478721</v>
      </c>
      <c r="BZ174" s="6" t="e">
        <f t="shared" si="33"/>
        <v>#REF!</v>
      </c>
      <c r="CA174" s="9">
        <v>8907999.999999998</v>
      </c>
      <c r="CB174" s="10">
        <v>2.9217</v>
      </c>
      <c r="CC174" s="24"/>
    </row>
    <row r="175" spans="70:81" ht="15.75">
      <c r="BR175" s="5" t="s">
        <v>569</v>
      </c>
      <c r="BS175" s="9">
        <v>35735803</v>
      </c>
      <c r="BT175" s="6" t="e">
        <f t="shared" si="31"/>
        <v>#REF!</v>
      </c>
      <c r="BU175" s="9"/>
      <c r="BV175" s="8">
        <v>2.9938</v>
      </c>
      <c r="BX175" s="5" t="s">
        <v>317</v>
      </c>
      <c r="BY175" s="6">
        <v>50538386</v>
      </c>
      <c r="BZ175" s="6" t="e">
        <f t="shared" si="33"/>
        <v>#REF!</v>
      </c>
      <c r="CA175" s="9">
        <v>10210999.999999998</v>
      </c>
      <c r="CB175" s="10">
        <v>2.9572</v>
      </c>
      <c r="CC175" s="24"/>
    </row>
    <row r="176" spans="70:81" ht="15.75">
      <c r="BR176" s="5" t="s">
        <v>570</v>
      </c>
      <c r="BS176" s="9">
        <v>28598692</v>
      </c>
      <c r="BT176" s="6" t="e">
        <f t="shared" si="31"/>
        <v>#REF!</v>
      </c>
      <c r="BU176" s="9"/>
      <c r="BV176" s="8">
        <v>3.0097</v>
      </c>
      <c r="BX176" s="5" t="s">
        <v>318</v>
      </c>
      <c r="BY176" s="6">
        <v>43472740</v>
      </c>
      <c r="BZ176" s="6" t="e">
        <f t="shared" si="33"/>
        <v>#REF!</v>
      </c>
      <c r="CA176" s="9">
        <v>-704000.0000000006</v>
      </c>
      <c r="CB176" s="10">
        <v>2.972</v>
      </c>
      <c r="CC176" s="24"/>
    </row>
    <row r="177" spans="70:81" ht="15.75">
      <c r="BR177" s="5" t="s">
        <v>571</v>
      </c>
      <c r="BS177" s="9">
        <v>55845513</v>
      </c>
      <c r="BT177" s="6" t="e">
        <f t="shared" si="31"/>
        <v>#REF!</v>
      </c>
      <c r="BU177" s="9"/>
      <c r="BV177" s="8">
        <v>3.0082</v>
      </c>
      <c r="BX177" s="5" t="s">
        <v>319</v>
      </c>
      <c r="BY177" s="6">
        <v>39421460</v>
      </c>
      <c r="BZ177" s="6" t="e">
        <f t="shared" si="33"/>
        <v>#REF!</v>
      </c>
      <c r="CA177" s="9">
        <v>-1596000</v>
      </c>
      <c r="CB177" s="10">
        <v>2.9528</v>
      </c>
      <c r="CC177" s="24"/>
    </row>
    <row r="178" spans="70:81" ht="15.75">
      <c r="BR178" s="5" t="s">
        <v>572</v>
      </c>
      <c r="BS178" s="9">
        <v>54012908</v>
      </c>
      <c r="BT178" s="6" t="e">
        <f t="shared" si="31"/>
        <v>#REF!</v>
      </c>
      <c r="BU178" s="9"/>
      <c r="BV178" s="8">
        <v>3.0003</v>
      </c>
      <c r="BX178" s="5" t="s">
        <v>320</v>
      </c>
      <c r="BY178" s="6">
        <v>2630334</v>
      </c>
      <c r="BZ178" s="6" t="e">
        <f t="shared" si="33"/>
        <v>#REF!</v>
      </c>
      <c r="CA178" s="9">
        <v>-399000</v>
      </c>
      <c r="CB178" s="8">
        <v>2.963</v>
      </c>
      <c r="CC178" s="25"/>
    </row>
    <row r="179" spans="70:81" ht="15.75">
      <c r="BR179" s="5" t="s">
        <v>573</v>
      </c>
      <c r="BS179" s="30">
        <v>35572800</v>
      </c>
      <c r="BT179" s="6" t="e">
        <f t="shared" si="31"/>
        <v>#REF!</v>
      </c>
      <c r="BU179" s="9"/>
      <c r="BV179" s="8">
        <v>2.9977</v>
      </c>
      <c r="BX179" s="5" t="s">
        <v>321</v>
      </c>
      <c r="BY179" s="6">
        <v>43123873</v>
      </c>
      <c r="BZ179" s="6" t="e">
        <f t="shared" si="33"/>
        <v>#REF!</v>
      </c>
      <c r="CA179" s="9">
        <v>8050000.000000001</v>
      </c>
      <c r="CB179" s="8">
        <v>2.9658</v>
      </c>
      <c r="CC179" s="25"/>
    </row>
    <row r="180" spans="70:81" ht="15.75">
      <c r="BR180" s="5" t="s">
        <v>574</v>
      </c>
      <c r="BS180" s="30">
        <v>30373983</v>
      </c>
      <c r="BT180" s="6" t="e">
        <f t="shared" si="31"/>
        <v>#REF!</v>
      </c>
      <c r="BU180" s="9"/>
      <c r="BV180" s="8">
        <v>3.0017</v>
      </c>
      <c r="BX180" s="5" t="s">
        <v>322</v>
      </c>
      <c r="BY180" s="6">
        <v>36850954</v>
      </c>
      <c r="BZ180" s="6" t="e">
        <f t="shared" si="33"/>
        <v>#REF!</v>
      </c>
      <c r="CA180" s="9">
        <v>3687000</v>
      </c>
      <c r="CB180" s="8">
        <v>2.9773</v>
      </c>
      <c r="CC180" s="25"/>
    </row>
    <row r="181" spans="70:81" ht="15.75">
      <c r="BR181" s="5" t="s">
        <v>575</v>
      </c>
      <c r="BS181" s="30">
        <v>62458255</v>
      </c>
      <c r="BT181" s="6" t="e">
        <f t="shared" si="31"/>
        <v>#REF!</v>
      </c>
      <c r="BU181" s="9"/>
      <c r="BV181" s="8">
        <v>3.002</v>
      </c>
      <c r="BX181" s="5" t="s">
        <v>323</v>
      </c>
      <c r="BY181" s="6">
        <v>60609572</v>
      </c>
      <c r="BZ181" s="6" t="e">
        <f t="shared" si="33"/>
        <v>#REF!</v>
      </c>
      <c r="CA181" s="9">
        <v>-227000</v>
      </c>
      <c r="CB181" s="8">
        <v>2.9607</v>
      </c>
      <c r="CC181" s="25"/>
    </row>
    <row r="182" spans="70:81" ht="15.75">
      <c r="BR182" s="5" t="s">
        <v>576</v>
      </c>
      <c r="BS182" s="30">
        <v>9028208</v>
      </c>
      <c r="BT182" s="6" t="e">
        <f t="shared" si="31"/>
        <v>#REF!</v>
      </c>
      <c r="BU182" s="9"/>
      <c r="BV182" s="8">
        <v>2.9928</v>
      </c>
      <c r="BX182" s="5" t="s">
        <v>324</v>
      </c>
      <c r="BY182" s="6">
        <v>41372226</v>
      </c>
      <c r="BZ182" s="6" t="e">
        <f t="shared" si="33"/>
        <v>#REF!</v>
      </c>
      <c r="CA182" s="9">
        <v>9253999.999999998</v>
      </c>
      <c r="CB182" s="8">
        <v>2.937</v>
      </c>
      <c r="CC182" s="25"/>
    </row>
    <row r="183" spans="70:81" ht="15.75">
      <c r="BR183" s="5" t="s">
        <v>577</v>
      </c>
      <c r="BS183" s="30">
        <v>56873384</v>
      </c>
      <c r="BT183" s="6" t="e">
        <f t="shared" si="31"/>
        <v>#REF!</v>
      </c>
      <c r="BU183" s="9"/>
      <c r="BV183" s="8">
        <v>2.9932</v>
      </c>
      <c r="BX183" s="5" t="s">
        <v>325</v>
      </c>
      <c r="BY183" s="6">
        <v>28746245</v>
      </c>
      <c r="BZ183" s="6" t="e">
        <f t="shared" si="33"/>
        <v>#REF!</v>
      </c>
      <c r="CA183" s="9">
        <v>1563000</v>
      </c>
      <c r="CB183" s="8">
        <v>2.9428</v>
      </c>
      <c r="CC183" s="25"/>
    </row>
    <row r="184" spans="70:81" ht="15.75">
      <c r="BR184" s="5" t="s">
        <v>578</v>
      </c>
      <c r="BS184" s="30">
        <v>48692519</v>
      </c>
      <c r="BT184" s="6" t="e">
        <f t="shared" si="31"/>
        <v>#REF!</v>
      </c>
      <c r="BU184" s="9"/>
      <c r="BV184" s="8">
        <v>2.9948</v>
      </c>
      <c r="BX184" s="5" t="s">
        <v>326</v>
      </c>
      <c r="BY184" s="6">
        <v>29635616</v>
      </c>
      <c r="BZ184" s="6" t="e">
        <f t="shared" si="33"/>
        <v>#REF!</v>
      </c>
      <c r="CA184" s="9">
        <v>-1351000</v>
      </c>
      <c r="CB184" s="8">
        <v>2.9567</v>
      </c>
      <c r="CC184" s="25"/>
    </row>
    <row r="185" spans="70:81" ht="15.75">
      <c r="BR185" s="5" t="s">
        <v>579</v>
      </c>
      <c r="BS185" s="30">
        <v>64499055</v>
      </c>
      <c r="BT185" s="6" t="e">
        <f t="shared" si="31"/>
        <v>#REF!</v>
      </c>
      <c r="BU185" s="9"/>
      <c r="BV185" s="8">
        <v>3.0045</v>
      </c>
      <c r="BX185" s="5" t="s">
        <v>327</v>
      </c>
      <c r="BY185" s="6">
        <v>26363243</v>
      </c>
      <c r="BZ185" s="6" t="e">
        <f t="shared" si="33"/>
        <v>#REF!</v>
      </c>
      <c r="CA185" s="9">
        <v>914999.9999999992</v>
      </c>
      <c r="CB185" s="8">
        <v>2.9353</v>
      </c>
      <c r="CC185" s="25"/>
    </row>
    <row r="186" spans="70:81" ht="15.75">
      <c r="BR186" s="5" t="s">
        <v>580</v>
      </c>
      <c r="BS186" s="30">
        <v>44435646</v>
      </c>
      <c r="BT186" s="6" t="e">
        <f t="shared" si="31"/>
        <v>#REF!</v>
      </c>
      <c r="BU186" s="9"/>
      <c r="BV186" s="8">
        <v>3.0095</v>
      </c>
      <c r="BX186" s="5" t="s">
        <v>328</v>
      </c>
      <c r="BY186" s="6">
        <v>41479720</v>
      </c>
      <c r="BZ186" s="6" t="e">
        <f t="shared" si="33"/>
        <v>#REF!</v>
      </c>
      <c r="CA186" s="9">
        <v>1725000</v>
      </c>
      <c r="CB186" s="8">
        <v>2.9028</v>
      </c>
      <c r="CC186" s="25"/>
    </row>
    <row r="187" spans="70:81" ht="15.75">
      <c r="BR187" s="5" t="s">
        <v>581</v>
      </c>
      <c r="BS187" s="30">
        <v>29866316</v>
      </c>
      <c r="BT187" s="6" t="e">
        <f t="shared" si="31"/>
        <v>#REF!</v>
      </c>
      <c r="BU187" s="9"/>
      <c r="BV187" s="8">
        <v>3.0087</v>
      </c>
      <c r="BX187" s="5" t="s">
        <v>329</v>
      </c>
      <c r="BY187" s="6">
        <v>37836805</v>
      </c>
      <c r="BZ187" s="6" t="e">
        <f t="shared" si="33"/>
        <v>#REF!</v>
      </c>
      <c r="CA187" s="9">
        <v>-6876999.999999999</v>
      </c>
      <c r="CB187" s="8">
        <v>2.8942</v>
      </c>
      <c r="CC187" s="25"/>
    </row>
    <row r="188" spans="70:81" ht="15.75">
      <c r="BR188" s="5" t="s">
        <v>582</v>
      </c>
      <c r="BS188" s="30">
        <v>39496687</v>
      </c>
      <c r="BT188" s="6" t="e">
        <f t="shared" si="31"/>
        <v>#REF!</v>
      </c>
      <c r="BU188" s="9"/>
      <c r="BV188" s="8">
        <v>2.9957</v>
      </c>
      <c r="BX188" s="5" t="s">
        <v>330</v>
      </c>
      <c r="BY188" s="6">
        <v>25465463</v>
      </c>
      <c r="BZ188" s="6" t="e">
        <f t="shared" si="33"/>
        <v>#REF!</v>
      </c>
      <c r="CA188" s="9">
        <v>604999.9999999969</v>
      </c>
      <c r="CB188" s="8">
        <v>2.8898</v>
      </c>
      <c r="CC188" s="25"/>
    </row>
    <row r="189" spans="70:81" ht="15.75">
      <c r="BR189" s="5" t="s">
        <v>583</v>
      </c>
      <c r="BS189" s="30">
        <v>34188429</v>
      </c>
      <c r="BT189" s="6" t="e">
        <f t="shared" si="31"/>
        <v>#REF!</v>
      </c>
      <c r="BU189" s="9"/>
      <c r="BV189" s="8">
        <v>2.9832</v>
      </c>
      <c r="BX189" s="5" t="s">
        <v>331</v>
      </c>
      <c r="BY189" s="6">
        <v>39975122</v>
      </c>
      <c r="BZ189" s="6" t="e">
        <f t="shared" si="33"/>
        <v>#REF!</v>
      </c>
      <c r="CA189" s="9">
        <v>-398999.9999999991</v>
      </c>
      <c r="CB189" s="8">
        <v>2.8917</v>
      </c>
      <c r="CC189" s="25"/>
    </row>
    <row r="190" spans="70:81" ht="15.75">
      <c r="BR190" s="5" t="s">
        <v>584</v>
      </c>
      <c r="BS190" s="30">
        <v>47186363</v>
      </c>
      <c r="BT190" s="6" t="e">
        <f t="shared" si="31"/>
        <v>#REF!</v>
      </c>
      <c r="BU190" s="9"/>
      <c r="BV190" s="8">
        <v>2.9803</v>
      </c>
      <c r="BX190" s="5" t="s">
        <v>332</v>
      </c>
      <c r="BY190" s="6">
        <v>30324014</v>
      </c>
      <c r="BZ190" s="6" t="e">
        <f t="shared" si="33"/>
        <v>#REF!</v>
      </c>
      <c r="CA190" s="9">
        <v>4560000</v>
      </c>
      <c r="CB190" s="8">
        <v>2.9067</v>
      </c>
      <c r="CC190" s="25"/>
    </row>
    <row r="191" spans="70:81" ht="15.75">
      <c r="BR191" s="5" t="s">
        <v>585</v>
      </c>
      <c r="BS191" s="30">
        <v>45698748</v>
      </c>
      <c r="BT191" s="6" t="e">
        <f t="shared" si="31"/>
        <v>#REF!</v>
      </c>
      <c r="BU191" s="9"/>
      <c r="BV191" s="8">
        <v>3.0048</v>
      </c>
      <c r="BX191" s="5" t="s">
        <v>333</v>
      </c>
      <c r="BY191" s="6">
        <v>33714612</v>
      </c>
      <c r="BZ191" s="6" t="e">
        <f t="shared" si="33"/>
        <v>#REF!</v>
      </c>
      <c r="CA191" s="9">
        <v>1236000</v>
      </c>
      <c r="CB191" s="8">
        <v>2.9178</v>
      </c>
      <c r="CC191" s="25"/>
    </row>
    <row r="192" spans="70:81" ht="15.75">
      <c r="BR192" s="5" t="s">
        <v>586</v>
      </c>
      <c r="BS192" s="30">
        <v>32241111</v>
      </c>
      <c r="BT192" s="6" t="e">
        <f t="shared" si="31"/>
        <v>#REF!</v>
      </c>
      <c r="BU192" s="9"/>
      <c r="BV192" s="8">
        <v>2.9938</v>
      </c>
      <c r="BX192" s="5" t="s">
        <v>334</v>
      </c>
      <c r="BY192" s="6">
        <v>31271550</v>
      </c>
      <c r="BZ192" s="6" t="e">
        <f t="shared" si="33"/>
        <v>#REF!</v>
      </c>
      <c r="CA192" s="9">
        <v>5113000</v>
      </c>
      <c r="CB192" s="8">
        <v>2.9117</v>
      </c>
      <c r="CC192" s="25"/>
    </row>
    <row r="193" spans="70:81" ht="15.75">
      <c r="BR193" s="5" t="s">
        <v>587</v>
      </c>
      <c r="BS193" s="30">
        <v>24873859</v>
      </c>
      <c r="BT193" s="6" t="e">
        <f t="shared" si="31"/>
        <v>#REF!</v>
      </c>
      <c r="BU193" s="9"/>
      <c r="BV193" s="8">
        <v>3.0028</v>
      </c>
      <c r="BX193" s="5" t="s">
        <v>335</v>
      </c>
      <c r="BY193" s="6">
        <v>31623800</v>
      </c>
      <c r="BZ193" s="6" t="e">
        <f t="shared" si="33"/>
        <v>#REF!</v>
      </c>
      <c r="CA193" s="9">
        <v>4563000</v>
      </c>
      <c r="CB193" s="8">
        <v>2.9107</v>
      </c>
      <c r="CC193" s="25"/>
    </row>
    <row r="194" spans="70:81" ht="15.75">
      <c r="BR194" s="5" t="s">
        <v>588</v>
      </c>
      <c r="BS194" s="30">
        <v>51192934</v>
      </c>
      <c r="BT194" s="6" t="e">
        <f t="shared" si="31"/>
        <v>#REF!</v>
      </c>
      <c r="BU194" s="9"/>
      <c r="BV194" s="8">
        <v>3.001</v>
      </c>
      <c r="BX194" s="5" t="s">
        <v>336</v>
      </c>
      <c r="BY194" s="6">
        <v>34567666</v>
      </c>
      <c r="BZ194" s="6" t="e">
        <f t="shared" si="33"/>
        <v>#REF!</v>
      </c>
      <c r="CA194" s="9">
        <v>5928999.999999998</v>
      </c>
      <c r="CB194" s="8">
        <v>2.8963</v>
      </c>
      <c r="CC194" s="25"/>
    </row>
    <row r="195" spans="70:81" ht="15.75">
      <c r="BR195" s="5" t="s">
        <v>589</v>
      </c>
      <c r="BS195" s="30">
        <v>52965318</v>
      </c>
      <c r="BT195" s="6" t="e">
        <f t="shared" si="31"/>
        <v>#REF!</v>
      </c>
      <c r="BU195" s="9"/>
      <c r="BV195" s="8">
        <v>2.9925</v>
      </c>
      <c r="BX195" s="5" t="s">
        <v>337</v>
      </c>
      <c r="BY195" s="6">
        <v>37291836</v>
      </c>
      <c r="BZ195" s="6" t="e">
        <f t="shared" si="33"/>
        <v>#REF!</v>
      </c>
      <c r="CA195" s="9">
        <v>20724000</v>
      </c>
      <c r="CB195" s="8">
        <v>2.8933</v>
      </c>
      <c r="CC195" s="25"/>
    </row>
    <row r="196" spans="70:81" ht="15.75">
      <c r="BR196" s="5" t="s">
        <v>590</v>
      </c>
      <c r="BS196" s="30">
        <v>27430685</v>
      </c>
      <c r="BT196" s="6" t="e">
        <f t="shared" si="31"/>
        <v>#REF!</v>
      </c>
      <c r="BU196" s="9"/>
      <c r="BV196" s="8">
        <v>2.9983</v>
      </c>
      <c r="BX196" s="5" t="s">
        <v>338</v>
      </c>
      <c r="BY196" s="6">
        <v>25134216</v>
      </c>
      <c r="BZ196" s="6" t="e">
        <f t="shared" si="33"/>
        <v>#REF!</v>
      </c>
      <c r="CA196" s="9">
        <v>8856999.999999996</v>
      </c>
      <c r="CB196" s="8">
        <v>2.89</v>
      </c>
      <c r="CC196" s="25"/>
    </row>
    <row r="197" spans="70:81" ht="15.75">
      <c r="BR197" s="5" t="s">
        <v>591</v>
      </c>
      <c r="BS197" s="30">
        <v>33628435</v>
      </c>
      <c r="BT197" s="6" t="e">
        <f t="shared" si="31"/>
        <v>#REF!</v>
      </c>
      <c r="BU197" s="9"/>
      <c r="BV197" s="8">
        <v>2.9948</v>
      </c>
      <c r="BX197" s="5" t="s">
        <v>339</v>
      </c>
      <c r="BY197" s="6">
        <v>39773394</v>
      </c>
      <c r="BZ197" s="6" t="e">
        <f t="shared" si="33"/>
        <v>#REF!</v>
      </c>
      <c r="CA197" s="9">
        <v>-2210000</v>
      </c>
      <c r="CB197" s="8">
        <v>2.9007</v>
      </c>
      <c r="CC197" s="25"/>
    </row>
    <row r="198" spans="70:81" ht="15.75">
      <c r="BR198" s="5" t="s">
        <v>592</v>
      </c>
      <c r="BS198" s="30">
        <v>48911675</v>
      </c>
      <c r="BT198" s="6" t="e">
        <f t="shared" si="31"/>
        <v>#REF!</v>
      </c>
      <c r="BU198" s="9"/>
      <c r="BV198" s="8">
        <v>2.991</v>
      </c>
      <c r="BX198" s="5" t="s">
        <v>340</v>
      </c>
      <c r="BY198" s="6">
        <v>32965921</v>
      </c>
      <c r="BZ198" s="6" t="e">
        <f t="shared" si="33"/>
        <v>#REF!</v>
      </c>
      <c r="CA198" s="9">
        <v>14396000</v>
      </c>
      <c r="CB198" s="8">
        <v>2.9055</v>
      </c>
      <c r="CC198" s="25"/>
    </row>
    <row r="199" spans="70:81" ht="15.75">
      <c r="BR199" s="5" t="s">
        <v>593</v>
      </c>
      <c r="BS199" s="30">
        <v>45881445</v>
      </c>
      <c r="BT199" s="6" t="e">
        <f t="shared" si="31"/>
        <v>#REF!</v>
      </c>
      <c r="BU199" s="9"/>
      <c r="BV199" s="8">
        <v>2.9867</v>
      </c>
      <c r="BX199" s="5" t="s">
        <v>341</v>
      </c>
      <c r="BY199" s="6">
        <v>44905120</v>
      </c>
      <c r="BZ199" s="6" t="e">
        <f t="shared" si="33"/>
        <v>#REF!</v>
      </c>
      <c r="CA199" s="9">
        <v>12710999.999999998</v>
      </c>
      <c r="CB199" s="8">
        <v>2.911</v>
      </c>
      <c r="CC199" s="25"/>
    </row>
    <row r="200" spans="70:81" ht="15.75">
      <c r="BR200" s="5" t="s">
        <v>594</v>
      </c>
      <c r="BS200" s="30">
        <v>30964914</v>
      </c>
      <c r="BT200" s="6" t="e">
        <f t="shared" si="31"/>
        <v>#REF!</v>
      </c>
      <c r="BU200" s="9"/>
      <c r="BV200" s="8">
        <v>2.9825</v>
      </c>
      <c r="BX200" s="5" t="s">
        <v>342</v>
      </c>
      <c r="BY200" s="6">
        <v>27593856</v>
      </c>
      <c r="BZ200" s="6" t="e">
        <f t="shared" si="33"/>
        <v>#REF!</v>
      </c>
      <c r="CA200" s="9">
        <v>9724000</v>
      </c>
      <c r="CB200" s="8">
        <v>2.9127</v>
      </c>
      <c r="CC200" s="25"/>
    </row>
    <row r="201" spans="70:81" ht="15.75">
      <c r="BR201" s="5" t="s">
        <v>595</v>
      </c>
      <c r="BS201" s="30">
        <v>38075767</v>
      </c>
      <c r="BT201" s="6" t="e">
        <f t="shared" si="31"/>
        <v>#REF!</v>
      </c>
      <c r="BU201" s="9"/>
      <c r="BV201" s="8">
        <v>2.979</v>
      </c>
      <c r="BX201" s="5" t="s">
        <v>343</v>
      </c>
      <c r="BY201" s="6">
        <v>20759193</v>
      </c>
      <c r="BZ201" s="6" t="e">
        <f t="shared" si="33"/>
        <v>#REF!</v>
      </c>
      <c r="CA201" s="9">
        <v>7525000</v>
      </c>
      <c r="CB201" s="8">
        <v>2.9012</v>
      </c>
      <c r="CC201" s="25"/>
    </row>
    <row r="202" spans="70:81" ht="15.75">
      <c r="BR202" s="5" t="s">
        <v>596</v>
      </c>
      <c r="BS202" s="30">
        <v>34544118</v>
      </c>
      <c r="BT202" s="6" t="e">
        <f t="shared" si="31"/>
        <v>#REF!</v>
      </c>
      <c r="BU202" s="9"/>
      <c r="BV202" s="8">
        <v>2.973</v>
      </c>
      <c r="BX202" s="5" t="s">
        <v>344</v>
      </c>
      <c r="BY202" s="6">
        <v>32958238</v>
      </c>
      <c r="BZ202" s="6" t="e">
        <f t="shared" si="33"/>
        <v>#REF!</v>
      </c>
      <c r="CA202" s="9">
        <v>10260000</v>
      </c>
      <c r="CB202" s="8">
        <v>2.8952</v>
      </c>
      <c r="CC202" s="25"/>
    </row>
    <row r="203" spans="70:81" ht="15.75">
      <c r="BR203" s="5" t="s">
        <v>597</v>
      </c>
      <c r="BS203" s="30">
        <v>30112273</v>
      </c>
      <c r="BT203" s="6" t="e">
        <f t="shared" si="31"/>
        <v>#REF!</v>
      </c>
      <c r="BU203" s="9"/>
      <c r="BV203" s="8">
        <v>2.9698</v>
      </c>
      <c r="BX203" s="5" t="s">
        <v>345</v>
      </c>
      <c r="BY203" s="6">
        <v>60755534</v>
      </c>
      <c r="BZ203" s="6" t="e">
        <f t="shared" si="33"/>
        <v>#REF!</v>
      </c>
      <c r="CA203" s="9">
        <v>19756999.999999996</v>
      </c>
      <c r="CB203" s="8">
        <v>2.8782</v>
      </c>
      <c r="CC203" s="25"/>
    </row>
    <row r="204" spans="70:81" ht="15.75">
      <c r="BR204" s="5" t="s">
        <v>598</v>
      </c>
      <c r="BS204" s="30">
        <v>26930947</v>
      </c>
      <c r="BT204" s="6" t="e">
        <f t="shared" si="31"/>
        <v>#REF!</v>
      </c>
      <c r="BU204" s="9"/>
      <c r="BV204" s="8">
        <v>2.972</v>
      </c>
      <c r="BX204" s="5" t="s">
        <v>346</v>
      </c>
      <c r="BY204" s="6">
        <v>60434680</v>
      </c>
      <c r="BZ204" s="6" t="e">
        <f t="shared" si="33"/>
        <v>#REF!</v>
      </c>
      <c r="CA204" s="9">
        <v>23064000</v>
      </c>
      <c r="CB204" s="8">
        <v>2.8685</v>
      </c>
      <c r="CC204" s="25"/>
    </row>
    <row r="205" spans="70:81" ht="15.75">
      <c r="BR205" s="5" t="s">
        <v>599</v>
      </c>
      <c r="BS205" s="30">
        <v>30141442</v>
      </c>
      <c r="BT205" s="6" t="e">
        <f t="shared" si="31"/>
        <v>#REF!</v>
      </c>
      <c r="BU205" s="9"/>
      <c r="BV205" s="8">
        <v>2.9743</v>
      </c>
      <c r="BX205" s="5" t="s">
        <v>347</v>
      </c>
      <c r="BY205" s="6">
        <v>40710537</v>
      </c>
      <c r="BZ205" s="6" t="e">
        <f t="shared" si="33"/>
        <v>#REF!</v>
      </c>
      <c r="CA205" s="9">
        <v>17240000</v>
      </c>
      <c r="CB205" s="8">
        <v>2.8628</v>
      </c>
      <c r="CC205" s="25"/>
    </row>
    <row r="206" spans="70:81" ht="15.75">
      <c r="BR206" s="5" t="s">
        <v>600</v>
      </c>
      <c r="BS206" s="30">
        <v>31333117</v>
      </c>
      <c r="BT206" s="6" t="e">
        <f aca="true" t="shared" si="35" ref="BT206:BT262">+BS206+BT205</f>
        <v>#REF!</v>
      </c>
      <c r="BU206" s="9"/>
      <c r="BV206" s="8">
        <v>2.9657</v>
      </c>
      <c r="BX206" s="5" t="s">
        <v>348</v>
      </c>
      <c r="BY206" s="6">
        <v>33858848</v>
      </c>
      <c r="BZ206" s="6" t="e">
        <f t="shared" si="33"/>
        <v>#REF!</v>
      </c>
      <c r="CA206" s="9">
        <v>23104000.000000004</v>
      </c>
      <c r="CB206" s="8">
        <v>2.8497</v>
      </c>
      <c r="CC206" s="25"/>
    </row>
    <row r="207" spans="70:81" ht="15.75">
      <c r="BR207" s="5" t="s">
        <v>601</v>
      </c>
      <c r="BS207" s="30">
        <v>26640449</v>
      </c>
      <c r="BT207" s="6" t="e">
        <f t="shared" si="35"/>
        <v>#REF!</v>
      </c>
      <c r="BU207" s="9"/>
      <c r="BV207" s="8">
        <v>2.9663</v>
      </c>
      <c r="BX207" s="5" t="s">
        <v>349</v>
      </c>
      <c r="BY207" s="6">
        <v>45596970</v>
      </c>
      <c r="BZ207" s="6" t="e">
        <f aca="true" t="shared" si="36" ref="BZ207:BZ259">+BY207+BZ206</f>
        <v>#REF!</v>
      </c>
      <c r="CA207" s="9">
        <v>17589000</v>
      </c>
      <c r="CB207" s="8">
        <v>2.833</v>
      </c>
      <c r="CC207" s="25"/>
    </row>
    <row r="208" spans="70:81" ht="15.75">
      <c r="BR208" s="5" t="s">
        <v>602</v>
      </c>
      <c r="BS208" s="30">
        <v>30643953</v>
      </c>
      <c r="BT208" s="6" t="e">
        <f t="shared" si="35"/>
        <v>#REF!</v>
      </c>
      <c r="BU208" s="9"/>
      <c r="BV208" s="8">
        <v>2.9735</v>
      </c>
      <c r="BX208" s="5" t="s">
        <v>350</v>
      </c>
      <c r="BY208" s="6">
        <v>25071926</v>
      </c>
      <c r="BZ208" s="6" t="e">
        <f t="shared" si="36"/>
        <v>#REF!</v>
      </c>
      <c r="CA208" s="9">
        <v>26600000</v>
      </c>
      <c r="CB208" s="8">
        <v>2.8372</v>
      </c>
      <c r="CC208" s="25"/>
    </row>
    <row r="209" spans="70:81" ht="15.75">
      <c r="BR209" s="5" t="s">
        <v>603</v>
      </c>
      <c r="BS209" s="30">
        <v>28975613</v>
      </c>
      <c r="BT209" s="6" t="e">
        <f t="shared" si="35"/>
        <v>#REF!</v>
      </c>
      <c r="BU209" s="9"/>
      <c r="BV209" s="8">
        <v>2.9752</v>
      </c>
      <c r="BX209" s="5" t="s">
        <v>351</v>
      </c>
      <c r="BY209" s="6">
        <v>33981690</v>
      </c>
      <c r="BZ209" s="6" t="e">
        <f t="shared" si="36"/>
        <v>#REF!</v>
      </c>
      <c r="CA209" s="9">
        <v>24077999.999999996</v>
      </c>
      <c r="CB209" s="8">
        <v>2.8417</v>
      </c>
      <c r="CC209" s="25"/>
    </row>
    <row r="210" spans="70:81" ht="15.75">
      <c r="BR210" s="5" t="s">
        <v>604</v>
      </c>
      <c r="BS210" s="30">
        <v>41061841</v>
      </c>
      <c r="BT210" s="6" t="e">
        <f t="shared" si="35"/>
        <v>#REF!</v>
      </c>
      <c r="BU210" s="9"/>
      <c r="BV210" s="8">
        <v>2.9718</v>
      </c>
      <c r="BX210" s="5" t="s">
        <v>352</v>
      </c>
      <c r="BY210" s="6">
        <v>39404915</v>
      </c>
      <c r="BZ210" s="6" t="e">
        <f t="shared" si="36"/>
        <v>#REF!</v>
      </c>
      <c r="CA210" s="9">
        <v>11904000</v>
      </c>
      <c r="CB210" s="8">
        <v>2.8443</v>
      </c>
      <c r="CC210" s="25"/>
    </row>
    <row r="211" spans="70:81" ht="15.75">
      <c r="BR211" s="5" t="s">
        <v>605</v>
      </c>
      <c r="BS211" s="30">
        <v>19359195</v>
      </c>
      <c r="BT211" s="6" t="e">
        <f t="shared" si="35"/>
        <v>#REF!</v>
      </c>
      <c r="BU211" s="9"/>
      <c r="BV211" s="8">
        <v>2.961</v>
      </c>
      <c r="BX211" s="5" t="s">
        <v>353</v>
      </c>
      <c r="BY211" s="6">
        <v>29812490</v>
      </c>
      <c r="BZ211" s="6" t="e">
        <f t="shared" si="36"/>
        <v>#REF!</v>
      </c>
      <c r="CA211" s="9">
        <v>16180000</v>
      </c>
      <c r="CB211" s="8">
        <v>2.8502</v>
      </c>
      <c r="CC211" s="25"/>
    </row>
    <row r="212" spans="70:81" ht="15.75">
      <c r="BR212" s="5" t="s">
        <v>606</v>
      </c>
      <c r="BS212" s="30">
        <v>27243278</v>
      </c>
      <c r="BT212" s="6" t="e">
        <f t="shared" si="35"/>
        <v>#REF!</v>
      </c>
      <c r="BU212" s="9"/>
      <c r="BV212" s="8">
        <v>2.9558</v>
      </c>
      <c r="BX212" s="5" t="s">
        <v>354</v>
      </c>
      <c r="BY212" s="6">
        <v>31667268</v>
      </c>
      <c r="BZ212" s="6" t="e">
        <f t="shared" si="36"/>
        <v>#REF!</v>
      </c>
      <c r="CA212" s="9">
        <v>40720000</v>
      </c>
      <c r="CB212" s="8">
        <v>2.8513</v>
      </c>
      <c r="CC212" s="25"/>
    </row>
    <row r="213" spans="70:81" ht="15.75">
      <c r="BR213" s="5" t="s">
        <v>607</v>
      </c>
      <c r="BS213" s="30">
        <v>46062855</v>
      </c>
      <c r="BT213" s="6" t="e">
        <f t="shared" si="35"/>
        <v>#REF!</v>
      </c>
      <c r="BU213" s="9"/>
      <c r="BV213" s="8">
        <v>2.9633</v>
      </c>
      <c r="BX213" s="5" t="s">
        <v>355</v>
      </c>
      <c r="BY213" s="6">
        <v>28779998</v>
      </c>
      <c r="BZ213" s="6" t="e">
        <f t="shared" si="36"/>
        <v>#REF!</v>
      </c>
      <c r="CA213" s="9">
        <v>31800000</v>
      </c>
      <c r="CB213" s="8">
        <v>2.851</v>
      </c>
      <c r="CC213" s="25"/>
    </row>
    <row r="214" spans="70:81" ht="15.75">
      <c r="BR214" s="5" t="s">
        <v>608</v>
      </c>
      <c r="BS214" s="30">
        <v>22486150</v>
      </c>
      <c r="BT214" s="6" t="e">
        <f t="shared" si="35"/>
        <v>#REF!</v>
      </c>
      <c r="BU214" s="9"/>
      <c r="BV214" s="8">
        <v>2.9563</v>
      </c>
      <c r="BX214" s="5" t="s">
        <v>356</v>
      </c>
      <c r="BY214" s="6">
        <v>39158064</v>
      </c>
      <c r="BZ214" s="6" t="e">
        <f t="shared" si="36"/>
        <v>#REF!</v>
      </c>
      <c r="CA214" s="9">
        <v>26851999.999999996</v>
      </c>
      <c r="CB214" s="8">
        <v>2.8535</v>
      </c>
      <c r="CC214" s="25"/>
    </row>
    <row r="215" spans="70:81" ht="15.75">
      <c r="BR215" s="5" t="s">
        <v>609</v>
      </c>
      <c r="BS215" s="30">
        <v>14079468</v>
      </c>
      <c r="BT215" s="6" t="e">
        <f t="shared" si="35"/>
        <v>#REF!</v>
      </c>
      <c r="BU215" s="9"/>
      <c r="BV215" s="8">
        <v>2.9588</v>
      </c>
      <c r="BX215" s="5" t="s">
        <v>357</v>
      </c>
      <c r="BY215" s="6">
        <v>42173189</v>
      </c>
      <c r="BZ215" s="6" t="e">
        <f t="shared" si="36"/>
        <v>#REF!</v>
      </c>
      <c r="CA215" s="9">
        <v>26172000</v>
      </c>
      <c r="CB215" s="8">
        <v>2.846</v>
      </c>
      <c r="CC215" s="25"/>
    </row>
    <row r="216" spans="70:81" ht="15.75">
      <c r="BR216" s="5" t="s">
        <v>610</v>
      </c>
      <c r="BS216" s="30">
        <v>29513556</v>
      </c>
      <c r="BT216" s="6" t="e">
        <f t="shared" si="35"/>
        <v>#REF!</v>
      </c>
      <c r="BU216" s="9"/>
      <c r="BV216" s="8">
        <v>2.9688</v>
      </c>
      <c r="BX216" s="5" t="s">
        <v>358</v>
      </c>
      <c r="BY216" s="6">
        <v>34935845</v>
      </c>
      <c r="BZ216" s="6" t="e">
        <f t="shared" si="36"/>
        <v>#REF!</v>
      </c>
      <c r="CA216" s="9">
        <v>33548000</v>
      </c>
      <c r="CB216" s="8">
        <v>2.8428</v>
      </c>
      <c r="CC216" s="25"/>
    </row>
    <row r="217" spans="70:81" ht="15.75">
      <c r="BR217" s="5" t="s">
        <v>611</v>
      </c>
      <c r="BS217" s="30">
        <v>59877044</v>
      </c>
      <c r="BT217" s="6" t="e">
        <f t="shared" si="35"/>
        <v>#REF!</v>
      </c>
      <c r="BU217" s="9"/>
      <c r="BV217" s="8">
        <v>2.9713</v>
      </c>
      <c r="BX217" s="5" t="s">
        <v>359</v>
      </c>
      <c r="BY217" s="6">
        <v>36352556</v>
      </c>
      <c r="BZ217" s="6" t="e">
        <f t="shared" si="36"/>
        <v>#REF!</v>
      </c>
      <c r="CA217" s="9">
        <v>35076000</v>
      </c>
      <c r="CB217" s="8">
        <v>2.8383</v>
      </c>
      <c r="CC217" s="25"/>
    </row>
    <row r="218" spans="70:81" ht="15.75">
      <c r="BR218" s="5" t="s">
        <v>612</v>
      </c>
      <c r="BS218" s="30">
        <v>59415163</v>
      </c>
      <c r="BT218" s="6" t="e">
        <f t="shared" si="35"/>
        <v>#REF!</v>
      </c>
      <c r="BU218" s="9"/>
      <c r="BV218" s="8">
        <v>2.9737</v>
      </c>
      <c r="BX218" s="5" t="s">
        <v>360</v>
      </c>
      <c r="BY218" s="6">
        <v>49274652</v>
      </c>
      <c r="BZ218" s="6" t="e">
        <f t="shared" si="36"/>
        <v>#REF!</v>
      </c>
      <c r="CA218" s="9">
        <v>35371000</v>
      </c>
      <c r="CB218" s="8">
        <v>2.849</v>
      </c>
      <c r="CC218" s="25"/>
    </row>
    <row r="219" spans="70:81" ht="15.75">
      <c r="BR219" s="5" t="s">
        <v>613</v>
      </c>
      <c r="BS219" s="30">
        <v>56788599</v>
      </c>
      <c r="BT219" s="6" t="e">
        <f t="shared" si="35"/>
        <v>#REF!</v>
      </c>
      <c r="BU219" s="9"/>
      <c r="BV219" s="8">
        <v>2.9758</v>
      </c>
      <c r="BX219" s="5" t="s">
        <v>361</v>
      </c>
      <c r="BY219" s="6">
        <v>39079970</v>
      </c>
      <c r="BZ219" s="6" t="e">
        <f t="shared" si="36"/>
        <v>#REF!</v>
      </c>
      <c r="CA219" s="9">
        <v>34760000</v>
      </c>
      <c r="CB219" s="8">
        <v>2.8518</v>
      </c>
      <c r="CC219" s="25"/>
    </row>
    <row r="220" spans="70:81" ht="15.75">
      <c r="BR220" s="5" t="s">
        <v>614</v>
      </c>
      <c r="BS220" s="30">
        <v>36819408</v>
      </c>
      <c r="BT220" s="6" t="e">
        <f t="shared" si="35"/>
        <v>#REF!</v>
      </c>
      <c r="BU220" s="9"/>
      <c r="BV220" s="8">
        <v>2.9782</v>
      </c>
      <c r="BX220" s="5" t="s">
        <v>362</v>
      </c>
      <c r="BY220" s="6">
        <v>41966434</v>
      </c>
      <c r="BZ220" s="6" t="e">
        <f t="shared" si="36"/>
        <v>#REF!</v>
      </c>
      <c r="CA220" s="9">
        <v>35310000</v>
      </c>
      <c r="CB220" s="8">
        <v>2.8632</v>
      </c>
      <c r="CC220" s="25"/>
    </row>
    <row r="221" spans="70:81" ht="15.75">
      <c r="BR221" s="5" t="s">
        <v>615</v>
      </c>
      <c r="BS221" s="30">
        <v>21580038</v>
      </c>
      <c r="BT221" s="6" t="e">
        <f t="shared" si="35"/>
        <v>#REF!</v>
      </c>
      <c r="BU221" s="9"/>
      <c r="BV221" s="8">
        <v>2.968</v>
      </c>
      <c r="BX221" s="5" t="s">
        <v>363</v>
      </c>
      <c r="BY221" s="6">
        <v>33996492</v>
      </c>
      <c r="BZ221" s="6" t="e">
        <f t="shared" si="36"/>
        <v>#REF!</v>
      </c>
      <c r="CA221" s="9">
        <v>32430000</v>
      </c>
      <c r="CB221" s="8">
        <v>2.8775</v>
      </c>
      <c r="CC221" s="25"/>
    </row>
    <row r="222" spans="70:81" ht="15.75">
      <c r="BR222" s="5" t="s">
        <v>616</v>
      </c>
      <c r="BS222" s="30">
        <v>38060896</v>
      </c>
      <c r="BT222" s="6" t="e">
        <f t="shared" si="35"/>
        <v>#REF!</v>
      </c>
      <c r="BU222" s="9"/>
      <c r="BV222" s="8">
        <v>2.959</v>
      </c>
      <c r="BX222" s="5" t="s">
        <v>364</v>
      </c>
      <c r="BY222" s="6">
        <v>33634148</v>
      </c>
      <c r="BZ222" s="6" t="e">
        <f t="shared" si="36"/>
        <v>#REF!</v>
      </c>
      <c r="CA222" s="9">
        <v>28319000.000000007</v>
      </c>
      <c r="CB222" s="8">
        <v>2.8603</v>
      </c>
      <c r="CC222" s="25"/>
    </row>
    <row r="223" spans="70:81" ht="15.75">
      <c r="BR223" s="5" t="s">
        <v>617</v>
      </c>
      <c r="BS223" s="30">
        <v>29352580</v>
      </c>
      <c r="BT223" s="6" t="e">
        <f t="shared" si="35"/>
        <v>#REF!</v>
      </c>
      <c r="BU223" s="9"/>
      <c r="BV223" s="8">
        <v>2.9558</v>
      </c>
      <c r="BX223" s="5" t="s">
        <v>365</v>
      </c>
      <c r="BY223" s="6">
        <v>31127937</v>
      </c>
      <c r="BZ223" s="6" t="e">
        <f t="shared" si="36"/>
        <v>#REF!</v>
      </c>
      <c r="CA223" s="9">
        <v>31957000</v>
      </c>
      <c r="CB223" s="8">
        <v>2.8517</v>
      </c>
      <c r="CC223" s="25"/>
    </row>
    <row r="224" spans="70:81" ht="15.75">
      <c r="BR224" s="5" t="s">
        <v>618</v>
      </c>
      <c r="BS224" s="30">
        <v>52383282</v>
      </c>
      <c r="BT224" s="6" t="e">
        <f t="shared" si="35"/>
        <v>#REF!</v>
      </c>
      <c r="BU224" s="9"/>
      <c r="BV224" s="8">
        <v>2.9587</v>
      </c>
      <c r="BX224" s="5" t="s">
        <v>366</v>
      </c>
      <c r="BY224" s="6">
        <v>33536355</v>
      </c>
      <c r="BZ224" s="6" t="e">
        <f t="shared" si="36"/>
        <v>#REF!</v>
      </c>
      <c r="CA224" s="9">
        <v>32450999.999999993</v>
      </c>
      <c r="CB224" s="8">
        <v>2.8603</v>
      </c>
      <c r="CC224" s="25"/>
    </row>
    <row r="225" spans="70:81" ht="15.75">
      <c r="BR225" s="5" t="s">
        <v>619</v>
      </c>
      <c r="BS225" s="30">
        <v>45162572</v>
      </c>
      <c r="BT225" s="6" t="e">
        <f t="shared" si="35"/>
        <v>#REF!</v>
      </c>
      <c r="BU225" s="9"/>
      <c r="BV225" s="8">
        <v>2.9622</v>
      </c>
      <c r="BX225" s="5" t="s">
        <v>367</v>
      </c>
      <c r="BY225" s="6">
        <v>31184614</v>
      </c>
      <c r="BZ225" s="6" t="e">
        <f t="shared" si="36"/>
        <v>#REF!</v>
      </c>
      <c r="CA225" s="9">
        <v>30201000.000000004</v>
      </c>
      <c r="CB225" s="8">
        <v>2.8538</v>
      </c>
      <c r="CC225" s="25"/>
    </row>
    <row r="226" spans="70:81" ht="15.75">
      <c r="BR226" s="5" t="s">
        <v>620</v>
      </c>
      <c r="BS226" s="30">
        <v>27538965</v>
      </c>
      <c r="BT226" s="6" t="e">
        <f t="shared" si="35"/>
        <v>#REF!</v>
      </c>
      <c r="BU226" s="9"/>
      <c r="BV226" s="8">
        <v>2.9673</v>
      </c>
      <c r="BX226" s="5" t="s">
        <v>368</v>
      </c>
      <c r="BY226" s="6">
        <v>39453224</v>
      </c>
      <c r="BZ226" s="6" t="e">
        <f t="shared" si="36"/>
        <v>#REF!</v>
      </c>
      <c r="CA226" s="9">
        <v>26520000</v>
      </c>
      <c r="CB226" s="8">
        <v>2.8453</v>
      </c>
      <c r="CC226" s="25"/>
    </row>
    <row r="227" spans="70:81" ht="15.75">
      <c r="BR227" s="5" t="s">
        <v>621</v>
      </c>
      <c r="BS227" s="30">
        <v>37136166</v>
      </c>
      <c r="BT227" s="6" t="e">
        <f t="shared" si="35"/>
        <v>#REF!</v>
      </c>
      <c r="BU227" s="9"/>
      <c r="BV227" s="8">
        <v>2.9757</v>
      </c>
      <c r="BX227" s="5" t="s">
        <v>369</v>
      </c>
      <c r="BY227" s="6">
        <v>9541790</v>
      </c>
      <c r="BZ227" s="6" t="e">
        <f t="shared" si="36"/>
        <v>#REF!</v>
      </c>
      <c r="CA227" s="9">
        <v>145000</v>
      </c>
      <c r="CB227" s="8">
        <v>2.8535</v>
      </c>
      <c r="CC227" s="25"/>
    </row>
    <row r="228" spans="70:81" ht="15.75">
      <c r="BR228" s="5" t="s">
        <v>622</v>
      </c>
      <c r="BS228" s="30">
        <v>29693237</v>
      </c>
      <c r="BT228" s="6" t="e">
        <f t="shared" si="35"/>
        <v>#REF!</v>
      </c>
      <c r="BU228" s="9"/>
      <c r="BV228" s="8">
        <v>2.969</v>
      </c>
      <c r="BX228" s="5" t="s">
        <v>370</v>
      </c>
      <c r="BY228" s="6">
        <v>40520938</v>
      </c>
      <c r="BZ228" s="6" t="e">
        <f t="shared" si="36"/>
        <v>#REF!</v>
      </c>
      <c r="CA228" s="9">
        <v>61917605.6</v>
      </c>
      <c r="CB228" s="8">
        <v>2.855</v>
      </c>
      <c r="CC228" s="25"/>
    </row>
    <row r="229" spans="70:81" ht="15.75">
      <c r="BR229" s="5" t="s">
        <v>623</v>
      </c>
      <c r="BS229" s="30">
        <v>5927114</v>
      </c>
      <c r="BT229" s="6" t="e">
        <f t="shared" si="35"/>
        <v>#REF!</v>
      </c>
      <c r="BU229" s="9"/>
      <c r="BV229" s="8">
        <v>2.9678</v>
      </c>
      <c r="BX229" s="5" t="s">
        <v>371</v>
      </c>
      <c r="BY229" s="6">
        <v>43083396</v>
      </c>
      <c r="BZ229" s="6" t="e">
        <f t="shared" si="36"/>
        <v>#REF!</v>
      </c>
      <c r="CA229" s="9">
        <v>31017000</v>
      </c>
      <c r="CB229" s="8">
        <v>2.8583</v>
      </c>
      <c r="CC229" s="25"/>
    </row>
    <row r="230" spans="70:81" ht="15.75">
      <c r="BR230" s="5" t="s">
        <v>624</v>
      </c>
      <c r="BS230" s="30">
        <v>30433030</v>
      </c>
      <c r="BT230" s="6" t="e">
        <f t="shared" si="35"/>
        <v>#REF!</v>
      </c>
      <c r="BU230" s="9"/>
      <c r="BV230" s="8">
        <v>2.9638</v>
      </c>
      <c r="BX230" s="5" t="s">
        <v>372</v>
      </c>
      <c r="BY230" s="6">
        <v>26637888</v>
      </c>
      <c r="BZ230" s="6" t="e">
        <f t="shared" si="36"/>
        <v>#REF!</v>
      </c>
      <c r="CA230" s="9">
        <v>31120000</v>
      </c>
      <c r="CB230" s="8">
        <v>2.8718</v>
      </c>
      <c r="CC230" s="25"/>
    </row>
    <row r="231" spans="70:81" ht="15.75">
      <c r="BR231" s="5" t="s">
        <v>625</v>
      </c>
      <c r="BS231" s="30">
        <v>27358664</v>
      </c>
      <c r="BT231" s="6" t="e">
        <f t="shared" si="35"/>
        <v>#REF!</v>
      </c>
      <c r="BU231" s="9"/>
      <c r="BV231" s="8">
        <v>2.9553</v>
      </c>
      <c r="BX231" s="5" t="s">
        <v>373</v>
      </c>
      <c r="BY231" s="6">
        <v>21386607</v>
      </c>
      <c r="BZ231" s="6" t="e">
        <f t="shared" si="36"/>
        <v>#REF!</v>
      </c>
      <c r="CA231" s="9">
        <v>30736000</v>
      </c>
      <c r="CB231" s="8">
        <v>2.876</v>
      </c>
      <c r="CC231" s="25"/>
    </row>
    <row r="232" spans="70:81" ht="15.75">
      <c r="BR232" s="5" t="s">
        <v>626</v>
      </c>
      <c r="BS232" s="30">
        <v>63923600</v>
      </c>
      <c r="BT232" s="6" t="e">
        <f t="shared" si="35"/>
        <v>#REF!</v>
      </c>
      <c r="BU232" s="9"/>
      <c r="BV232" s="8">
        <v>2.9517</v>
      </c>
      <c r="BX232" s="5" t="s">
        <v>374</v>
      </c>
      <c r="BY232" s="6">
        <v>23343993</v>
      </c>
      <c r="BZ232" s="6" t="e">
        <f t="shared" si="36"/>
        <v>#REF!</v>
      </c>
      <c r="CA232" s="9">
        <v>28183000</v>
      </c>
      <c r="CB232" s="8">
        <v>2.8625</v>
      </c>
      <c r="CC232" s="25"/>
    </row>
    <row r="233" spans="70:81" ht="15.75">
      <c r="BR233" s="5" t="s">
        <v>627</v>
      </c>
      <c r="BS233" s="30">
        <v>58032098</v>
      </c>
      <c r="BT233" s="6" t="e">
        <f t="shared" si="35"/>
        <v>#REF!</v>
      </c>
      <c r="BU233" s="9"/>
      <c r="BV233" s="8">
        <v>2.9427</v>
      </c>
      <c r="BX233" s="5" t="s">
        <v>375</v>
      </c>
      <c r="BY233" s="6">
        <v>25604237</v>
      </c>
      <c r="BZ233" s="6" t="e">
        <f t="shared" si="36"/>
        <v>#REF!</v>
      </c>
      <c r="CA233" s="9">
        <v>28845000</v>
      </c>
      <c r="CB233" s="8">
        <v>2.869</v>
      </c>
      <c r="CC233" s="25"/>
    </row>
    <row r="234" spans="70:81" ht="15.75">
      <c r="BR234" s="5" t="s">
        <v>628</v>
      </c>
      <c r="BS234" s="30">
        <v>21040790</v>
      </c>
      <c r="BT234" s="6" t="e">
        <f t="shared" si="35"/>
        <v>#REF!</v>
      </c>
      <c r="BU234" s="9"/>
      <c r="BV234" s="8">
        <v>2.9343</v>
      </c>
      <c r="BX234" s="5" t="s">
        <v>376</v>
      </c>
      <c r="BY234" s="6">
        <v>38390178</v>
      </c>
      <c r="BZ234" s="6" t="e">
        <f t="shared" si="36"/>
        <v>#REF!</v>
      </c>
      <c r="CA234" s="9">
        <v>28102000</v>
      </c>
      <c r="CB234" s="8">
        <v>2.8795</v>
      </c>
      <c r="CC234" s="25"/>
    </row>
    <row r="235" spans="70:81" ht="15.75">
      <c r="BR235" s="5" t="s">
        <v>629</v>
      </c>
      <c r="BS235" s="30">
        <v>32478538</v>
      </c>
      <c r="BT235" s="6" t="e">
        <f t="shared" si="35"/>
        <v>#REF!</v>
      </c>
      <c r="BU235" s="9"/>
      <c r="BV235" s="8">
        <v>2.9443</v>
      </c>
      <c r="BX235" s="5" t="s">
        <v>377</v>
      </c>
      <c r="BY235" s="6">
        <v>33974819</v>
      </c>
      <c r="BZ235" s="6" t="e">
        <f t="shared" si="36"/>
        <v>#REF!</v>
      </c>
      <c r="CA235" s="9">
        <v>29807000</v>
      </c>
      <c r="CB235" s="8">
        <v>2.8873</v>
      </c>
      <c r="CC235" s="25"/>
    </row>
    <row r="236" spans="70:81" ht="15.75">
      <c r="BR236" s="5" t="s">
        <v>630</v>
      </c>
      <c r="BS236" s="30">
        <v>20719960</v>
      </c>
      <c r="BT236" s="6" t="e">
        <f t="shared" si="35"/>
        <v>#REF!</v>
      </c>
      <c r="BU236" s="9"/>
      <c r="BV236" s="8">
        <v>2.9543</v>
      </c>
      <c r="BX236" s="5" t="s">
        <v>378</v>
      </c>
      <c r="BY236" s="6">
        <v>22047773</v>
      </c>
      <c r="BZ236" s="6" t="e">
        <f t="shared" si="36"/>
        <v>#REF!</v>
      </c>
      <c r="CA236" s="9">
        <v>33203000.000000004</v>
      </c>
      <c r="CB236" s="8">
        <v>2.8918</v>
      </c>
      <c r="CC236" s="25"/>
    </row>
    <row r="237" spans="70:81" ht="15.75">
      <c r="BR237" s="5" t="s">
        <v>631</v>
      </c>
      <c r="BS237" s="30">
        <v>32025037</v>
      </c>
      <c r="BT237" s="6" t="e">
        <f t="shared" si="35"/>
        <v>#REF!</v>
      </c>
      <c r="BU237" s="9"/>
      <c r="BV237" s="8">
        <v>2.949</v>
      </c>
      <c r="BX237" s="5" t="s">
        <v>379</v>
      </c>
      <c r="BY237" s="6">
        <v>37748919</v>
      </c>
      <c r="BZ237" s="6" t="e">
        <f t="shared" si="36"/>
        <v>#REF!</v>
      </c>
      <c r="CA237" s="9">
        <v>26525000</v>
      </c>
      <c r="CB237" s="8">
        <v>2.9157</v>
      </c>
      <c r="CC237" s="25"/>
    </row>
    <row r="238" spans="70:81" ht="15.75">
      <c r="BR238" s="5" t="s">
        <v>632</v>
      </c>
      <c r="BS238" s="30">
        <v>31895532</v>
      </c>
      <c r="BT238" s="6" t="e">
        <f t="shared" si="35"/>
        <v>#REF!</v>
      </c>
      <c r="BU238" s="9"/>
      <c r="BV238" s="8">
        <v>2.9427</v>
      </c>
      <c r="BX238" s="5" t="s">
        <v>380</v>
      </c>
      <c r="BY238" s="6">
        <v>13005193</v>
      </c>
      <c r="BZ238" s="6" t="e">
        <f t="shared" si="36"/>
        <v>#REF!</v>
      </c>
      <c r="CA238" s="9">
        <v>32698000</v>
      </c>
      <c r="CB238" s="8">
        <v>2.938</v>
      </c>
      <c r="CC238" s="25"/>
    </row>
    <row r="239" spans="70:81" ht="15.75">
      <c r="BR239" s="5" t="s">
        <v>633</v>
      </c>
      <c r="BS239" s="30">
        <v>7350000</v>
      </c>
      <c r="BT239" s="6" t="e">
        <f t="shared" si="35"/>
        <v>#REF!</v>
      </c>
      <c r="BU239" s="9"/>
      <c r="BV239" s="8">
        <v>2.9437</v>
      </c>
      <c r="BX239" s="5" t="s">
        <v>381</v>
      </c>
      <c r="BY239" s="6">
        <v>7986369</v>
      </c>
      <c r="BZ239" s="6" t="e">
        <f t="shared" si="36"/>
        <v>#REF!</v>
      </c>
      <c r="CA239" s="9">
        <v>-999000</v>
      </c>
      <c r="CB239" s="8">
        <v>2.977</v>
      </c>
      <c r="CC239" s="25"/>
    </row>
    <row r="240" spans="70:81" ht="15.75">
      <c r="BR240" s="5" t="s">
        <v>634</v>
      </c>
      <c r="BS240" s="30">
        <v>45951958</v>
      </c>
      <c r="BT240" s="6" t="e">
        <f t="shared" si="35"/>
        <v>#REF!</v>
      </c>
      <c r="BU240" s="9"/>
      <c r="BV240" s="8">
        <v>2.9402</v>
      </c>
      <c r="BX240" s="5" t="s">
        <v>382</v>
      </c>
      <c r="BY240" s="6">
        <v>26396800</v>
      </c>
      <c r="BZ240" s="6" t="e">
        <f t="shared" si="36"/>
        <v>#REF!</v>
      </c>
      <c r="CA240" s="9">
        <v>-157999.9999999977</v>
      </c>
      <c r="CB240" s="8">
        <v>2.9877</v>
      </c>
      <c r="CC240" s="25"/>
    </row>
    <row r="241" spans="70:81" ht="15.75">
      <c r="BR241" s="5" t="s">
        <v>635</v>
      </c>
      <c r="BS241" s="30">
        <v>35541044</v>
      </c>
      <c r="BT241" s="6" t="e">
        <f t="shared" si="35"/>
        <v>#REF!</v>
      </c>
      <c r="BU241" s="9"/>
      <c r="BV241" s="8">
        <v>2.9455</v>
      </c>
      <c r="BX241" s="5" t="s">
        <v>383</v>
      </c>
      <c r="BY241" s="6">
        <v>21713467</v>
      </c>
      <c r="BZ241" s="6" t="e">
        <f t="shared" si="36"/>
        <v>#REF!</v>
      </c>
      <c r="CA241" s="9">
        <v>29433999.999999996</v>
      </c>
      <c r="CB241" s="8">
        <v>2.9898</v>
      </c>
      <c r="CC241" s="25"/>
    </row>
    <row r="242" spans="70:81" ht="15.75">
      <c r="BR242" s="5" t="s">
        <v>636</v>
      </c>
      <c r="BS242" s="30">
        <v>23669199</v>
      </c>
      <c r="BT242" s="6" t="e">
        <f t="shared" si="35"/>
        <v>#REF!</v>
      </c>
      <c r="BU242" s="9"/>
      <c r="BV242" s="8">
        <v>2.951</v>
      </c>
      <c r="BX242" s="5" t="s">
        <v>384</v>
      </c>
      <c r="BY242" s="6">
        <v>60745088</v>
      </c>
      <c r="BZ242" s="6" t="e">
        <f t="shared" si="36"/>
        <v>#REF!</v>
      </c>
      <c r="CA242" s="9">
        <v>30030000</v>
      </c>
      <c r="CB242" s="8">
        <v>2.972</v>
      </c>
      <c r="CC242" s="25"/>
    </row>
    <row r="243" spans="70:81" ht="15.75">
      <c r="BR243" s="5" t="s">
        <v>637</v>
      </c>
      <c r="BS243" s="30">
        <v>28007183</v>
      </c>
      <c r="BT243" s="6" t="e">
        <f t="shared" si="35"/>
        <v>#REF!</v>
      </c>
      <c r="BU243" s="9"/>
      <c r="BV243" s="8">
        <v>2.9418</v>
      </c>
      <c r="BX243" s="5" t="s">
        <v>385</v>
      </c>
      <c r="BY243" s="6">
        <v>45216061</v>
      </c>
      <c r="BZ243" s="6" t="e">
        <f t="shared" si="36"/>
        <v>#REF!</v>
      </c>
      <c r="CA243" s="9">
        <v>33742000.00000001</v>
      </c>
      <c r="CB243" s="8">
        <v>2.98</v>
      </c>
      <c r="CC243" s="25"/>
    </row>
    <row r="244" spans="70:81" ht="15.75">
      <c r="BR244" s="5" t="s">
        <v>638</v>
      </c>
      <c r="BS244" s="30">
        <v>37690574</v>
      </c>
      <c r="BT244" s="6" t="e">
        <f t="shared" si="35"/>
        <v>#REF!</v>
      </c>
      <c r="BU244" s="9"/>
      <c r="BV244" s="8">
        <v>2.9537</v>
      </c>
      <c r="BX244" s="5" t="s">
        <v>386</v>
      </c>
      <c r="BY244" s="6">
        <v>37601154</v>
      </c>
      <c r="BZ244" s="6" t="e">
        <f t="shared" si="36"/>
        <v>#REF!</v>
      </c>
      <c r="CA244" s="9">
        <v>32143000</v>
      </c>
      <c r="CB244" s="8">
        <v>2.9707</v>
      </c>
      <c r="CC244" s="25"/>
    </row>
    <row r="245" spans="70:81" ht="15.75">
      <c r="BR245" s="5" t="s">
        <v>639</v>
      </c>
      <c r="BS245" s="30">
        <v>56815417</v>
      </c>
      <c r="BT245" s="6" t="e">
        <f t="shared" si="35"/>
        <v>#REF!</v>
      </c>
      <c r="BU245" s="9"/>
      <c r="BV245" s="8">
        <v>2.9715</v>
      </c>
      <c r="BX245" s="5" t="s">
        <v>387</v>
      </c>
      <c r="BY245" s="6">
        <v>24384732</v>
      </c>
      <c r="BZ245" s="6" t="e">
        <f t="shared" si="36"/>
        <v>#REF!</v>
      </c>
      <c r="CA245" s="9">
        <v>27893000</v>
      </c>
      <c r="CB245" s="8">
        <v>2.9693</v>
      </c>
      <c r="CC245" s="25"/>
    </row>
    <row r="246" spans="70:81" ht="15.75">
      <c r="BR246" s="5" t="s">
        <v>640</v>
      </c>
      <c r="BS246" s="30">
        <v>39007977</v>
      </c>
      <c r="BT246" s="6" t="e">
        <f t="shared" si="35"/>
        <v>#REF!</v>
      </c>
      <c r="BU246" s="9"/>
      <c r="BV246" s="8">
        <v>2.983</v>
      </c>
      <c r="BX246" s="5" t="s">
        <v>388</v>
      </c>
      <c r="BY246" s="6">
        <v>33958591</v>
      </c>
      <c r="BZ246" s="6" t="e">
        <f t="shared" si="36"/>
        <v>#REF!</v>
      </c>
      <c r="CA246" s="9">
        <v>40678000.00000001</v>
      </c>
      <c r="CB246" s="8">
        <v>2.9547</v>
      </c>
      <c r="CC246" s="25"/>
    </row>
    <row r="247" spans="70:81" ht="15.75">
      <c r="BR247" s="5" t="s">
        <v>641</v>
      </c>
      <c r="BS247" s="30">
        <v>47652933</v>
      </c>
      <c r="BT247" s="6" t="e">
        <f t="shared" si="35"/>
        <v>#REF!</v>
      </c>
      <c r="BU247" s="9"/>
      <c r="BV247" s="8">
        <v>2.9913</v>
      </c>
      <c r="BX247" s="5" t="s">
        <v>389</v>
      </c>
      <c r="BY247" s="6">
        <v>36712736</v>
      </c>
      <c r="BZ247" s="6" t="e">
        <f t="shared" si="36"/>
        <v>#REF!</v>
      </c>
      <c r="CA247" s="9">
        <v>35705000</v>
      </c>
      <c r="CB247" s="8">
        <v>2.9377</v>
      </c>
      <c r="CC247" s="25"/>
    </row>
    <row r="248" spans="70:81" ht="15.75">
      <c r="BR248" s="5" t="s">
        <v>642</v>
      </c>
      <c r="BS248" s="30">
        <v>34608349</v>
      </c>
      <c r="BT248" s="6" t="e">
        <f t="shared" si="35"/>
        <v>#REF!</v>
      </c>
      <c r="BU248" s="9"/>
      <c r="BV248" s="8">
        <v>2.9797</v>
      </c>
      <c r="BX248" s="5" t="s">
        <v>390</v>
      </c>
      <c r="BY248" s="6">
        <v>37632129</v>
      </c>
      <c r="BZ248" s="6" t="e">
        <f t="shared" si="36"/>
        <v>#REF!</v>
      </c>
      <c r="CA248" s="9">
        <v>46675000</v>
      </c>
      <c r="CB248" s="8">
        <v>2.9473</v>
      </c>
      <c r="CC248" s="25"/>
    </row>
    <row r="249" spans="70:81" ht="15.75">
      <c r="BR249" s="5" t="s">
        <v>643</v>
      </c>
      <c r="BS249" s="30">
        <v>40059359</v>
      </c>
      <c r="BT249" s="6" t="e">
        <f t="shared" si="35"/>
        <v>#REF!</v>
      </c>
      <c r="BU249" s="9"/>
      <c r="BV249" s="8">
        <v>2.9758</v>
      </c>
      <c r="BX249" s="5" t="s">
        <v>391</v>
      </c>
      <c r="BY249" s="6">
        <v>46906355</v>
      </c>
      <c r="BZ249" s="6" t="e">
        <f t="shared" si="36"/>
        <v>#REF!</v>
      </c>
      <c r="CA249" s="9">
        <v>31185000</v>
      </c>
      <c r="CB249" s="8">
        <v>2.9563</v>
      </c>
      <c r="CC249" s="25"/>
    </row>
    <row r="250" spans="70:81" ht="15.75">
      <c r="BR250" s="5" t="s">
        <v>644</v>
      </c>
      <c r="BS250" s="30">
        <v>30044089</v>
      </c>
      <c r="BT250" s="6" t="e">
        <f t="shared" si="35"/>
        <v>#REF!</v>
      </c>
      <c r="BU250" s="9"/>
      <c r="BV250" s="8">
        <v>2.9762</v>
      </c>
      <c r="BX250" s="5" t="s">
        <v>392</v>
      </c>
      <c r="BY250" s="6">
        <v>39844738</v>
      </c>
      <c r="BZ250" s="6" t="e">
        <f t="shared" si="36"/>
        <v>#REF!</v>
      </c>
      <c r="CA250" s="9">
        <v>49175999.99999999</v>
      </c>
      <c r="CB250" s="8">
        <v>2.961</v>
      </c>
      <c r="CC250" s="25"/>
    </row>
    <row r="251" spans="70:81" ht="15.75">
      <c r="BR251" s="5" t="s">
        <v>645</v>
      </c>
      <c r="BS251" s="30">
        <v>36332097</v>
      </c>
      <c r="BT251" s="6" t="e">
        <f t="shared" si="35"/>
        <v>#REF!</v>
      </c>
      <c r="BU251" s="9"/>
      <c r="BV251" s="8">
        <v>2.9725</v>
      </c>
      <c r="BX251" s="5" t="s">
        <v>393</v>
      </c>
      <c r="BY251" s="6">
        <v>36900107</v>
      </c>
      <c r="BZ251" s="6" t="e">
        <f t="shared" si="36"/>
        <v>#REF!</v>
      </c>
      <c r="CA251" s="9">
        <v>40417000</v>
      </c>
      <c r="CB251" s="8">
        <v>2.9713</v>
      </c>
      <c r="CC251" s="25"/>
    </row>
    <row r="252" spans="70:81" ht="15.75">
      <c r="BR252" s="5" t="s">
        <v>646</v>
      </c>
      <c r="BS252" s="30">
        <v>60151728</v>
      </c>
      <c r="BT252" s="6" t="e">
        <f t="shared" si="35"/>
        <v>#REF!</v>
      </c>
      <c r="BU252" s="9"/>
      <c r="BV252" s="8">
        <v>2.9795</v>
      </c>
      <c r="BX252" s="5" t="s">
        <v>394</v>
      </c>
      <c r="BY252" s="6">
        <v>37364794</v>
      </c>
      <c r="BZ252" s="6" t="e">
        <f t="shared" si="36"/>
        <v>#REF!</v>
      </c>
      <c r="CA252" s="9">
        <v>40157000</v>
      </c>
      <c r="CB252" s="8">
        <v>2.9717</v>
      </c>
      <c r="CC252" s="25"/>
    </row>
    <row r="253" spans="70:81" ht="15.75">
      <c r="BR253" s="5" t="s">
        <v>647</v>
      </c>
      <c r="BS253" s="30">
        <v>49849293</v>
      </c>
      <c r="BT253" s="6" t="e">
        <f t="shared" si="35"/>
        <v>#REF!</v>
      </c>
      <c r="BU253" s="9"/>
      <c r="BV253" s="8">
        <v>2.9863</v>
      </c>
      <c r="BX253" s="5" t="s">
        <v>395</v>
      </c>
      <c r="BY253" s="6">
        <v>30072051</v>
      </c>
      <c r="BZ253" s="6" t="e">
        <f t="shared" si="36"/>
        <v>#REF!</v>
      </c>
      <c r="CA253" s="9">
        <v>39813000</v>
      </c>
      <c r="CB253" s="8">
        <v>2.9658</v>
      </c>
      <c r="CC253" s="25"/>
    </row>
    <row r="254" spans="70:81" ht="15.75">
      <c r="BR254" s="5" t="s">
        <v>648</v>
      </c>
      <c r="BS254" s="30">
        <v>29713909</v>
      </c>
      <c r="BT254" s="6" t="e">
        <f t="shared" si="35"/>
        <v>#REF!</v>
      </c>
      <c r="BU254" s="9"/>
      <c r="BV254" s="8">
        <v>2.9868</v>
      </c>
      <c r="BX254" s="5" t="s">
        <v>396</v>
      </c>
      <c r="BY254" s="6">
        <v>28518517</v>
      </c>
      <c r="BZ254" s="6" t="e">
        <f t="shared" si="36"/>
        <v>#REF!</v>
      </c>
      <c r="CA254" s="9">
        <v>41391000</v>
      </c>
      <c r="CB254" s="8">
        <v>2.971</v>
      </c>
      <c r="CC254" s="25"/>
    </row>
    <row r="255" spans="70:81" ht="15.75">
      <c r="BR255" s="5" t="s">
        <v>649</v>
      </c>
      <c r="BS255" s="30">
        <v>73488188</v>
      </c>
      <c r="BT255" s="6" t="e">
        <f t="shared" si="35"/>
        <v>#REF!</v>
      </c>
      <c r="BU255" s="9"/>
      <c r="BV255" s="8">
        <v>2.9707</v>
      </c>
      <c r="BX255" s="5" t="s">
        <v>397</v>
      </c>
      <c r="BY255" s="6">
        <v>16438296</v>
      </c>
      <c r="BZ255" s="6" t="e">
        <f t="shared" si="36"/>
        <v>#REF!</v>
      </c>
      <c r="CA255" s="9">
        <v>40003000</v>
      </c>
      <c r="CB255" s="8">
        <v>2.966</v>
      </c>
      <c r="CC255" s="25"/>
    </row>
    <row r="256" spans="70:81" ht="15.75">
      <c r="BR256" s="5" t="s">
        <v>650</v>
      </c>
      <c r="BS256" s="30">
        <v>68910327</v>
      </c>
      <c r="BT256" s="6" t="e">
        <f t="shared" si="35"/>
        <v>#REF!</v>
      </c>
      <c r="BU256" s="9"/>
      <c r="BV256" s="8">
        <v>2.9537</v>
      </c>
      <c r="BX256" s="5" t="s">
        <v>398</v>
      </c>
      <c r="BY256" s="6">
        <v>51627020</v>
      </c>
      <c r="BZ256" s="6" t="e">
        <f t="shared" si="36"/>
        <v>#REF!</v>
      </c>
      <c r="CA256" s="9">
        <v>39610000</v>
      </c>
      <c r="CB256" s="8">
        <v>2.9567</v>
      </c>
      <c r="CC256" s="25"/>
    </row>
    <row r="257" spans="70:81" ht="15.75">
      <c r="BR257" s="5" t="s">
        <v>651</v>
      </c>
      <c r="BS257" s="30">
        <v>37166626</v>
      </c>
      <c r="BT257" s="6" t="e">
        <f t="shared" si="35"/>
        <v>#REF!</v>
      </c>
      <c r="BU257" s="9"/>
      <c r="BV257" s="8">
        <v>2.9617</v>
      </c>
      <c r="BX257" s="5" t="s">
        <v>399</v>
      </c>
      <c r="BY257" s="6">
        <v>32105419</v>
      </c>
      <c r="BZ257" s="6" t="e">
        <f t="shared" si="36"/>
        <v>#REF!</v>
      </c>
      <c r="CA257" s="9">
        <v>40830999.99999999</v>
      </c>
      <c r="CB257" s="8">
        <v>2.9535</v>
      </c>
      <c r="CC257" s="25"/>
    </row>
    <row r="258" spans="70:81" ht="15.75">
      <c r="BR258" s="5" t="s">
        <v>652</v>
      </c>
      <c r="BS258" s="30">
        <v>61660775</v>
      </c>
      <c r="BT258" s="6" t="e">
        <f t="shared" si="35"/>
        <v>#REF!</v>
      </c>
      <c r="BU258" s="9"/>
      <c r="BV258" s="8">
        <v>2.9607</v>
      </c>
      <c r="BX258" s="5" t="s">
        <v>400</v>
      </c>
      <c r="BY258" s="6">
        <v>57476796</v>
      </c>
      <c r="BZ258" s="6" t="e">
        <f t="shared" si="36"/>
        <v>#REF!</v>
      </c>
      <c r="CA258" s="9">
        <v>40850000</v>
      </c>
      <c r="CB258" s="8">
        <v>2.9503</v>
      </c>
      <c r="CC258" s="25"/>
    </row>
    <row r="259" spans="70:81" ht="16.5" thickBot="1">
      <c r="BR259" s="5" t="s">
        <v>653</v>
      </c>
      <c r="BS259" s="30">
        <v>57782759</v>
      </c>
      <c r="BT259" s="6" t="e">
        <f t="shared" si="35"/>
        <v>#REF!</v>
      </c>
      <c r="BU259" s="9"/>
      <c r="BV259" s="8">
        <v>2.9583</v>
      </c>
      <c r="BX259" s="12" t="s">
        <v>401</v>
      </c>
      <c r="BY259" s="13">
        <v>46856026</v>
      </c>
      <c r="BZ259" s="13" t="e">
        <f t="shared" si="36"/>
        <v>#REF!</v>
      </c>
      <c r="CA259" s="14">
        <v>39725000</v>
      </c>
      <c r="CB259" s="15">
        <v>2.9345</v>
      </c>
      <c r="CC259" s="25"/>
    </row>
    <row r="260" spans="70:74" ht="15.75">
      <c r="BR260" s="5" t="s">
        <v>654</v>
      </c>
      <c r="BS260" s="30">
        <v>59659651</v>
      </c>
      <c r="BT260" s="6" t="e">
        <f t="shared" si="35"/>
        <v>#REF!</v>
      </c>
      <c r="BU260" s="9"/>
      <c r="BV260" s="8">
        <v>2.9682</v>
      </c>
    </row>
    <row r="261" spans="70:76" ht="15.75">
      <c r="BR261" s="5" t="s">
        <v>655</v>
      </c>
      <c r="BS261" s="30">
        <v>44328553</v>
      </c>
      <c r="BT261" s="6" t="e">
        <f t="shared" si="35"/>
        <v>#REF!</v>
      </c>
      <c r="BU261" s="9"/>
      <c r="BV261" s="8">
        <v>2.983</v>
      </c>
      <c r="BX261" t="s">
        <v>1194</v>
      </c>
    </row>
    <row r="262" spans="70:76" ht="16.5" thickBot="1">
      <c r="BR262" s="12" t="s">
        <v>656</v>
      </c>
      <c r="BS262" s="31">
        <v>54446786</v>
      </c>
      <c r="BT262" s="14" t="e">
        <f t="shared" si="35"/>
        <v>#REF!</v>
      </c>
      <c r="BU262" s="67"/>
      <c r="BV262" s="73">
        <v>2.977</v>
      </c>
      <c r="BX262" t="s">
        <v>1195</v>
      </c>
    </row>
    <row r="264" ht="15">
      <c r="BR264" t="s">
        <v>1194</v>
      </c>
    </row>
    <row r="265" ht="15">
      <c r="BR265" t="s">
        <v>1195</v>
      </c>
    </row>
  </sheetData>
  <sheetProtection/>
  <mergeCells count="57">
    <mergeCell ref="A4:C4"/>
    <mergeCell ref="A5:C5"/>
    <mergeCell ref="A6:C6"/>
    <mergeCell ref="G4:I4"/>
    <mergeCell ref="G5:I5"/>
    <mergeCell ref="G6:I6"/>
    <mergeCell ref="M4:O4"/>
    <mergeCell ref="M5:O5"/>
    <mergeCell ref="M6:O6"/>
    <mergeCell ref="U4:W4"/>
    <mergeCell ref="U5:W5"/>
    <mergeCell ref="U6:W6"/>
    <mergeCell ref="Q4:S4"/>
    <mergeCell ref="Q5:S5"/>
    <mergeCell ref="Q6:S6"/>
    <mergeCell ref="Y4:AA4"/>
    <mergeCell ref="Y5:AA5"/>
    <mergeCell ref="Y6:AA6"/>
    <mergeCell ref="AK4:AM4"/>
    <mergeCell ref="AK5:AM5"/>
    <mergeCell ref="AK6:AM6"/>
    <mergeCell ref="AC4:AE4"/>
    <mergeCell ref="AC5:AE5"/>
    <mergeCell ref="AC6:AE6"/>
    <mergeCell ref="AG4:AI4"/>
    <mergeCell ref="AG5:AI5"/>
    <mergeCell ref="AG6:AI6"/>
    <mergeCell ref="AS4:AU4"/>
    <mergeCell ref="AS5:AU5"/>
    <mergeCell ref="AS6:AU6"/>
    <mergeCell ref="BA4:BC4"/>
    <mergeCell ref="AO4:AQ4"/>
    <mergeCell ref="AO5:AQ5"/>
    <mergeCell ref="AO6:AQ6"/>
    <mergeCell ref="BE4:BG4"/>
    <mergeCell ref="BE5:BG5"/>
    <mergeCell ref="BE6:BG6"/>
    <mergeCell ref="BA5:BC5"/>
    <mergeCell ref="BA6:BC6"/>
    <mergeCell ref="AW4:AY4"/>
    <mergeCell ref="AW5:AY5"/>
    <mergeCell ref="AW6:AY6"/>
    <mergeCell ref="BR5:BV5"/>
    <mergeCell ref="BR6:BV6"/>
    <mergeCell ref="BM4:BP4"/>
    <mergeCell ref="BM5:BP5"/>
    <mergeCell ref="BM6:BP6"/>
    <mergeCell ref="BI4:BK4"/>
    <mergeCell ref="BI5:BK5"/>
    <mergeCell ref="BI6:BK6"/>
    <mergeCell ref="BR4:BV4"/>
    <mergeCell ref="CD4:CH4"/>
    <mergeCell ref="CD5:CH5"/>
    <mergeCell ref="CD6:CH6"/>
    <mergeCell ref="BX4:CB4"/>
    <mergeCell ref="BX5:CB5"/>
    <mergeCell ref="BX6:C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N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9" sqref="T19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  <col min="19" max="19" width="14.88671875" style="0" customWidth="1"/>
  </cols>
  <sheetData>
    <row r="1" ht="15.75">
      <c r="A1" s="84" t="s">
        <v>1209</v>
      </c>
    </row>
    <row r="2" spans="1:16" ht="18">
      <c r="A2" s="189" t="s">
        <v>1212</v>
      </c>
      <c r="P2" s="135"/>
    </row>
    <row r="3" ht="15.75" thickBot="1"/>
    <row r="4" spans="1:19" ht="15" customHeight="1">
      <c r="A4" s="43"/>
      <c r="B4" s="216">
        <v>2002</v>
      </c>
      <c r="C4" s="216">
        <v>2003</v>
      </c>
      <c r="D4" s="216">
        <v>2004</v>
      </c>
      <c r="E4" s="216">
        <v>2005</v>
      </c>
      <c r="F4" s="216">
        <v>2006</v>
      </c>
      <c r="G4" s="216">
        <v>2007</v>
      </c>
      <c r="H4" s="216">
        <v>2008</v>
      </c>
      <c r="I4" s="216">
        <v>2009</v>
      </c>
      <c r="J4" s="216">
        <v>2010</v>
      </c>
      <c r="K4" s="216">
        <v>2011</v>
      </c>
      <c r="L4" s="216">
        <v>2012</v>
      </c>
      <c r="M4" s="216">
        <v>2013</v>
      </c>
      <c r="N4" s="216">
        <v>2014</v>
      </c>
      <c r="O4" s="220">
        <v>2015</v>
      </c>
      <c r="P4" s="220">
        <v>2016</v>
      </c>
      <c r="Q4" s="184"/>
      <c r="R4" s="184"/>
      <c r="S4" s="43"/>
    </row>
    <row r="5" spans="1:19" ht="15" customHeight="1">
      <c r="A5" s="44" t="s">
        <v>809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1"/>
      <c r="P5" s="221">
        <v>2016</v>
      </c>
      <c r="Q5" s="185">
        <v>2017</v>
      </c>
      <c r="R5" s="185">
        <v>2018</v>
      </c>
      <c r="S5" s="153">
        <v>2019</v>
      </c>
    </row>
    <row r="6" spans="1:19" ht="15.75" thickBot="1">
      <c r="A6" s="54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2"/>
      <c r="P6" s="222"/>
      <c r="Q6" s="186"/>
      <c r="R6" s="188"/>
      <c r="S6" s="44"/>
    </row>
    <row r="7" spans="1:19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50">
        <v>994697683</v>
      </c>
      <c r="K7" s="50">
        <v>1430502591</v>
      </c>
      <c r="L7" s="50">
        <v>1700959235</v>
      </c>
      <c r="M7" s="50">
        <v>1284200309</v>
      </c>
      <c r="N7" s="50">
        <v>1069024859</v>
      </c>
      <c r="O7" s="118">
        <v>1086891281</v>
      </c>
      <c r="P7" s="150">
        <v>2477212744</v>
      </c>
      <c r="Q7" s="118">
        <v>2050385854</v>
      </c>
      <c r="R7" s="203">
        <v>1879151216</v>
      </c>
      <c r="S7" s="207">
        <v>1755694136</v>
      </c>
    </row>
    <row r="8" spans="1:19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119">
        <v>1100379871</v>
      </c>
      <c r="R8" s="204">
        <v>1378551615</v>
      </c>
      <c r="S8" s="208">
        <v>1290339768</v>
      </c>
    </row>
    <row r="9" spans="1:19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119">
        <v>1672406226</v>
      </c>
      <c r="R9" s="204">
        <v>1423059120</v>
      </c>
      <c r="S9" s="208">
        <v>1143379287</v>
      </c>
    </row>
    <row r="10" spans="1:19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119">
        <v>1821318860</v>
      </c>
      <c r="R10" s="204">
        <v>1376332358</v>
      </c>
      <c r="S10" s="208">
        <v>1915008217</v>
      </c>
    </row>
    <row r="11" spans="1:19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119">
        <v>2488218286</v>
      </c>
      <c r="R11" s="204">
        <v>1677797871</v>
      </c>
      <c r="S11" s="208">
        <v>2035241593</v>
      </c>
    </row>
    <row r="12" spans="1:19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119">
        <v>2245777874</v>
      </c>
      <c r="R12" s="204">
        <v>3833254488</v>
      </c>
      <c r="S12" s="209">
        <v>2218876896</v>
      </c>
    </row>
    <row r="13" spans="1:19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187">
        <v>2229317743</v>
      </c>
      <c r="R13" s="204">
        <v>2701252139</v>
      </c>
      <c r="S13" s="208">
        <v>2253962831</v>
      </c>
    </row>
    <row r="14" spans="1:19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119">
        <v>2256282526</v>
      </c>
      <c r="R14" s="204">
        <v>1604869934</v>
      </c>
      <c r="S14" s="208">
        <v>2266086002</v>
      </c>
    </row>
    <row r="15" spans="1:19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119">
        <v>1650689519</v>
      </c>
      <c r="R15" s="204">
        <v>1310629612</v>
      </c>
      <c r="S15" s="208">
        <v>2093638249</v>
      </c>
    </row>
    <row r="16" spans="1:19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119">
        <v>1422636553</v>
      </c>
      <c r="R16" s="204">
        <v>1184029259</v>
      </c>
      <c r="S16" s="208">
        <v>1978222227</v>
      </c>
    </row>
    <row r="17" spans="1:19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119">
        <v>1307816494</v>
      </c>
      <c r="R17" s="204">
        <v>810022905</v>
      </c>
      <c r="S17" s="208">
        <v>2185621550</v>
      </c>
    </row>
    <row r="18" spans="1:19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119">
        <v>1153854277</v>
      </c>
      <c r="R18" s="204">
        <v>1040514400</v>
      </c>
      <c r="S18" s="212">
        <v>1613756421</v>
      </c>
    </row>
    <row r="19" spans="1:19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188"/>
      <c r="R19" s="201"/>
      <c r="S19" s="201"/>
    </row>
    <row r="20" spans="1:19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02">
        <f>SUM(Q7:Q19)</f>
        <v>21399084083</v>
      </c>
      <c r="R20" s="205">
        <f>SUM(R7:R18)</f>
        <v>20219464917</v>
      </c>
      <c r="S20" s="205">
        <f>SUM(S7:S19)</f>
        <v>22749827177</v>
      </c>
    </row>
    <row r="21" spans="1:14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</row>
    <row r="22" spans="1:14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</row>
    <row r="23" spans="1:19" ht="15">
      <c r="A23" s="216" t="s">
        <v>810</v>
      </c>
      <c r="B23" s="216">
        <v>2002</v>
      </c>
      <c r="C23" s="216">
        <v>2003</v>
      </c>
      <c r="D23" s="216">
        <v>2004</v>
      </c>
      <c r="E23" s="216">
        <v>2005</v>
      </c>
      <c r="F23" s="216">
        <v>2006</v>
      </c>
      <c r="G23" s="216">
        <v>2007</v>
      </c>
      <c r="H23" s="216">
        <v>2008</v>
      </c>
      <c r="I23" s="216">
        <v>2009</v>
      </c>
      <c r="J23" s="216">
        <v>2010</v>
      </c>
      <c r="K23" s="216">
        <v>2011</v>
      </c>
      <c r="L23" s="216">
        <v>2012</v>
      </c>
      <c r="M23" s="216">
        <v>2013</v>
      </c>
      <c r="N23" s="216">
        <v>2014</v>
      </c>
      <c r="O23" s="220">
        <v>2015</v>
      </c>
      <c r="P23" s="43"/>
      <c r="Q23" s="43"/>
      <c r="R23" s="43"/>
      <c r="S23" s="43"/>
    </row>
    <row r="24" spans="1:19" ht="15">
      <c r="A24" s="217" t="s">
        <v>810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21"/>
      <c r="P24" s="117">
        <v>2016</v>
      </c>
      <c r="Q24" s="153">
        <v>2017</v>
      </c>
      <c r="R24" s="153">
        <v>2018</v>
      </c>
      <c r="S24" s="153">
        <v>2019</v>
      </c>
    </row>
    <row r="25" spans="1:19" ht="15.75" thickBo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22"/>
      <c r="P25" s="54"/>
      <c r="Q25" s="44"/>
      <c r="R25" s="54"/>
      <c r="S25" s="44"/>
    </row>
    <row r="26" spans="1:19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152">
        <f>+Q7/22</f>
        <v>93199357</v>
      </c>
      <c r="R26" s="118">
        <f>+R7/22</f>
        <v>85415964.36363636</v>
      </c>
      <c r="S26" s="206">
        <f>+S7/20</f>
        <v>87784706.8</v>
      </c>
    </row>
    <row r="27" spans="1:19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92">
        <f>+Q8/18</f>
        <v>61132215.05555555</v>
      </c>
      <c r="R27" s="118">
        <f>+R8/22</f>
        <v>62661437.04545455</v>
      </c>
      <c r="S27" s="206">
        <f>+S8/20</f>
        <v>64516988.4</v>
      </c>
    </row>
    <row r="28" spans="1:19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92">
        <f>+Q9/22</f>
        <v>76018464.81818181</v>
      </c>
      <c r="R28" s="118">
        <f>+R9/20</f>
        <v>71152956</v>
      </c>
      <c r="S28" s="206">
        <f>+S9/21</f>
        <v>54446632.71428572</v>
      </c>
    </row>
    <row r="29" spans="1:19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92">
        <f>+Q10/18</f>
        <v>101184381.1111111</v>
      </c>
      <c r="R29" s="118">
        <f>+R10/21</f>
        <v>65539636.0952381</v>
      </c>
      <c r="S29" s="206">
        <f>+S10/22</f>
        <v>87045828.04545455</v>
      </c>
    </row>
    <row r="30" spans="1:19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92">
        <f>+Q11/21</f>
        <v>118486585.04761904</v>
      </c>
      <c r="R30" s="118">
        <f>+R11/22</f>
        <v>76263539.5909091</v>
      </c>
      <c r="S30" s="206">
        <f>+S11/22</f>
        <v>92510981.5</v>
      </c>
    </row>
    <row r="31" spans="1:19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92">
        <f>+Q12/21</f>
        <v>106941803.52380952</v>
      </c>
      <c r="R31" s="118">
        <f>+R12/20</f>
        <v>191662724.4</v>
      </c>
      <c r="S31" s="206">
        <f>+S12/20</f>
        <v>110943844.8</v>
      </c>
    </row>
    <row r="32" spans="1:19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92">
        <f>+Q13/21</f>
        <v>106157987.76190476</v>
      </c>
      <c r="R32" s="118">
        <f>+R13/22</f>
        <v>122784188.13636364</v>
      </c>
      <c r="S32" s="206">
        <f>+S13/23</f>
        <v>97998383.95652173</v>
      </c>
    </row>
    <row r="33" spans="1:19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92">
        <f>+Q14/23</f>
        <v>98099240.26086956</v>
      </c>
      <c r="R33" s="118">
        <f>+R14/22</f>
        <v>72948633.36363636</v>
      </c>
      <c r="S33" s="206">
        <f>+S14/22</f>
        <v>103003909.18181819</v>
      </c>
    </row>
    <row r="34" spans="1:19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92">
        <f>+Q15/21</f>
        <v>78604262.8095238</v>
      </c>
      <c r="R34" s="118">
        <f>+R15/20</f>
        <v>65531480.6</v>
      </c>
      <c r="S34" s="206">
        <f>+S15/21</f>
        <v>99697059.47619048</v>
      </c>
    </row>
    <row r="35" spans="1:19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92">
        <f>+Q16/21</f>
        <v>67744597.76190476</v>
      </c>
      <c r="R35" s="118">
        <f>+R16/22</f>
        <v>53819511.77272727</v>
      </c>
      <c r="S35" s="206">
        <f>+S16/22</f>
        <v>89919192.13636364</v>
      </c>
    </row>
    <row r="36" spans="1:19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92">
        <f>+Q17/22</f>
        <v>59446204.27272727</v>
      </c>
      <c r="R36" s="118">
        <f>+R17/18</f>
        <v>45001272.5</v>
      </c>
      <c r="S36" s="206">
        <f>+S17/21</f>
        <v>104077216.66666667</v>
      </c>
    </row>
    <row r="37" spans="1:19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120">
        <f>+Q18/19</f>
        <v>60729172.473684214</v>
      </c>
      <c r="R37" s="206">
        <f>+R18/21</f>
        <v>49548304.76190476</v>
      </c>
      <c r="S37" s="157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55"/>
      <c r="S41" s="55"/>
    </row>
    <row r="42" spans="1:19" ht="1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0"/>
      <c r="S42" s="55"/>
    </row>
    <row r="43" spans="1:19" ht="1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2020-02-03T15:33:41Z</dcterms:modified>
  <cp:category/>
  <cp:version/>
  <cp:contentType/>
  <cp:contentStatus/>
</cp:coreProperties>
</file>